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esa Liao\Downloads\"/>
    </mc:Choice>
  </mc:AlternateContent>
  <xr:revisionPtr revIDLastSave="0" documentId="13_ncr:1_{4F48CBE5-DDA8-4023-B127-1325D052739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Instructions" sheetId="6" r:id="rId1"/>
    <sheet name="List of Criteria" sheetId="7" r:id="rId2"/>
    <sheet name="Decision Analysis - Simple" sheetId="5" r:id="rId3"/>
    <sheet name="Decision Analysis - Advanced" sheetId="1" r:id="rId4"/>
    <sheet name="Advanced Weight Calculation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C4" i="2" s="1"/>
  <c r="F1" i="2" s="1"/>
  <c r="B4" i="1"/>
  <c r="C5" i="2" s="1"/>
  <c r="G1" i="2" s="1"/>
  <c r="B5" i="1"/>
  <c r="C6" i="2" s="1"/>
  <c r="H1" i="2" s="1"/>
  <c r="B6" i="1"/>
  <c r="C7" i="2" s="1"/>
  <c r="I1" i="2" s="1"/>
  <c r="B7" i="1"/>
  <c r="C8" i="2" s="1"/>
  <c r="J1" i="2" s="1"/>
  <c r="B8" i="1"/>
  <c r="C9" i="2" s="1"/>
  <c r="K1" i="2" s="1"/>
  <c r="B9" i="1"/>
  <c r="C10" i="2" s="1"/>
  <c r="L1" i="2" s="1"/>
  <c r="B10" i="1"/>
  <c r="C11" i="2" s="1"/>
  <c r="M1" i="2" s="1"/>
  <c r="B11" i="1"/>
  <c r="C12" i="2" s="1"/>
  <c r="N1" i="2" s="1"/>
  <c r="B12" i="1"/>
  <c r="C13" i="2" s="1"/>
  <c r="O1" i="2" s="1"/>
  <c r="B13" i="1"/>
  <c r="C14" i="2" s="1"/>
  <c r="P1" i="2" s="1"/>
  <c r="B14" i="1"/>
  <c r="C15" i="2" s="1"/>
  <c r="Q1" i="2" s="1"/>
  <c r="B15" i="1"/>
  <c r="C16" i="2" s="1"/>
  <c r="R1" i="2" s="1"/>
  <c r="B16" i="1"/>
  <c r="C17" i="2" s="1"/>
  <c r="S1" i="2" s="1"/>
  <c r="B17" i="1"/>
  <c r="C18" i="2" s="1"/>
  <c r="T1" i="2" s="1"/>
  <c r="B18" i="1"/>
  <c r="C19" i="2" s="1"/>
  <c r="U1" i="2" s="1"/>
  <c r="B19" i="1"/>
  <c r="C20" i="2" s="1"/>
  <c r="V1" i="2" s="1"/>
  <c r="B20" i="1"/>
  <c r="C21" i="2" s="1"/>
  <c r="W1" i="2" s="1"/>
  <c r="B21" i="1"/>
  <c r="C22" i="2" s="1"/>
  <c r="X1" i="2" s="1"/>
  <c r="B22" i="1"/>
  <c r="C23" i="2" s="1"/>
  <c r="Y1" i="2" s="1"/>
  <c r="B23" i="1"/>
  <c r="C24" i="2" s="1"/>
  <c r="Z1" i="2" s="1"/>
  <c r="B24" i="1"/>
  <c r="C25" i="2" s="1"/>
  <c r="AA1" i="2" s="1"/>
  <c r="B25" i="1"/>
  <c r="C26" i="2" s="1"/>
  <c r="AB1" i="2" s="1"/>
  <c r="B26" i="1"/>
  <c r="C27" i="2" s="1"/>
  <c r="AC1" i="2" s="1"/>
  <c r="B2" i="1"/>
  <c r="C3" i="2" s="1"/>
  <c r="E1" i="2" s="1"/>
  <c r="O28" i="5"/>
  <c r="N28" i="5"/>
  <c r="M28" i="5"/>
  <c r="L28" i="5"/>
  <c r="K28" i="5"/>
  <c r="O27" i="5"/>
  <c r="N27" i="5"/>
  <c r="M27" i="5"/>
  <c r="L27" i="5"/>
  <c r="K27" i="5"/>
  <c r="O26" i="5"/>
  <c r="N26" i="5"/>
  <c r="M26" i="5"/>
  <c r="L26" i="5"/>
  <c r="K26" i="5"/>
  <c r="O25" i="5"/>
  <c r="N25" i="5"/>
  <c r="M25" i="5"/>
  <c r="L25" i="5"/>
  <c r="K25" i="5"/>
  <c r="O24" i="5"/>
  <c r="N24" i="5"/>
  <c r="M24" i="5"/>
  <c r="L24" i="5"/>
  <c r="K24" i="5"/>
  <c r="O23" i="5"/>
  <c r="N23" i="5"/>
  <c r="M23" i="5"/>
  <c r="L23" i="5"/>
  <c r="K23" i="5"/>
  <c r="O22" i="5"/>
  <c r="N22" i="5"/>
  <c r="M22" i="5"/>
  <c r="L22" i="5"/>
  <c r="K22" i="5"/>
  <c r="O21" i="5"/>
  <c r="N21" i="5"/>
  <c r="M21" i="5"/>
  <c r="L21" i="5"/>
  <c r="K21" i="5"/>
  <c r="O20" i="5"/>
  <c r="N20" i="5"/>
  <c r="M20" i="5"/>
  <c r="L20" i="5"/>
  <c r="K20" i="5"/>
  <c r="O19" i="5"/>
  <c r="N19" i="5"/>
  <c r="M19" i="5"/>
  <c r="L19" i="5"/>
  <c r="K19" i="5"/>
  <c r="O18" i="5"/>
  <c r="N18" i="5"/>
  <c r="M18" i="5"/>
  <c r="L18" i="5"/>
  <c r="K18" i="5"/>
  <c r="O17" i="5"/>
  <c r="N17" i="5"/>
  <c r="M17" i="5"/>
  <c r="L17" i="5"/>
  <c r="K17" i="5"/>
  <c r="O16" i="5"/>
  <c r="N16" i="5"/>
  <c r="M16" i="5"/>
  <c r="L16" i="5"/>
  <c r="K16" i="5"/>
  <c r="O15" i="5"/>
  <c r="N15" i="5"/>
  <c r="M15" i="5"/>
  <c r="L15" i="5"/>
  <c r="K15" i="5"/>
  <c r="O14" i="5"/>
  <c r="N14" i="5"/>
  <c r="M14" i="5"/>
  <c r="L14" i="5"/>
  <c r="K14" i="5"/>
  <c r="O13" i="5"/>
  <c r="N13" i="5"/>
  <c r="M13" i="5"/>
  <c r="L13" i="5"/>
  <c r="K13" i="5"/>
  <c r="O12" i="5"/>
  <c r="N12" i="5"/>
  <c r="M12" i="5"/>
  <c r="L12" i="5"/>
  <c r="K12" i="5"/>
  <c r="O11" i="5"/>
  <c r="N11" i="5"/>
  <c r="M11" i="5"/>
  <c r="L11" i="5"/>
  <c r="K11" i="5"/>
  <c r="O10" i="5"/>
  <c r="N10" i="5"/>
  <c r="M10" i="5"/>
  <c r="L10" i="5"/>
  <c r="K10" i="5"/>
  <c r="O9" i="5"/>
  <c r="N9" i="5"/>
  <c r="M9" i="5"/>
  <c r="L9" i="5"/>
  <c r="K9" i="5"/>
  <c r="O8" i="5"/>
  <c r="N8" i="5"/>
  <c r="M8" i="5"/>
  <c r="L8" i="5"/>
  <c r="K8" i="5"/>
  <c r="O7" i="5"/>
  <c r="N7" i="5"/>
  <c r="M7" i="5"/>
  <c r="L7" i="5"/>
  <c r="K7" i="5"/>
  <c r="O6" i="5"/>
  <c r="N6" i="5"/>
  <c r="M6" i="5"/>
  <c r="L6" i="5"/>
  <c r="K6" i="5"/>
  <c r="O5" i="5"/>
  <c r="N5" i="5"/>
  <c r="M5" i="5"/>
  <c r="L5" i="5"/>
  <c r="K5" i="5"/>
  <c r="O4" i="5"/>
  <c r="N4" i="5"/>
  <c r="M4" i="5"/>
  <c r="L4" i="5"/>
  <c r="K4" i="5"/>
  <c r="M30" i="5" l="1"/>
  <c r="N30" i="5"/>
  <c r="O30" i="5"/>
  <c r="L30" i="5"/>
  <c r="K30" i="5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3" i="2"/>
  <c r="A27" i="2" l="1"/>
  <c r="C26" i="1" s="1"/>
  <c r="K26" i="1" s="1"/>
  <c r="A15" i="2"/>
  <c r="A24" i="2"/>
  <c r="C23" i="1" s="1"/>
  <c r="M23" i="1" s="1"/>
  <c r="A20" i="2"/>
  <c r="C19" i="1" s="1"/>
  <c r="K19" i="1" s="1"/>
  <c r="A19" i="2"/>
  <c r="C18" i="1" s="1"/>
  <c r="J18" i="1" s="1"/>
  <c r="A7" i="2"/>
  <c r="C6" i="1" s="1"/>
  <c r="A26" i="2"/>
  <c r="C25" i="1" s="1"/>
  <c r="L25" i="1" s="1"/>
  <c r="A22" i="2"/>
  <c r="C21" i="1" s="1"/>
  <c r="L21" i="1" s="1"/>
  <c r="A6" i="2"/>
  <c r="C5" i="1" s="1"/>
  <c r="A23" i="2"/>
  <c r="C22" i="1" s="1"/>
  <c r="K22" i="1" s="1"/>
  <c r="A11" i="2"/>
  <c r="A25" i="2"/>
  <c r="C24" i="1" s="1"/>
  <c r="M24" i="1" s="1"/>
  <c r="A21" i="2"/>
  <c r="C20" i="1" s="1"/>
  <c r="M20" i="1" s="1"/>
  <c r="A17" i="2"/>
  <c r="C16" i="1" s="1"/>
  <c r="M16" i="1" s="1"/>
  <c r="A13" i="2"/>
  <c r="A9" i="2"/>
  <c r="C8" i="1" s="1"/>
  <c r="A5" i="2"/>
  <c r="C4" i="1" s="1"/>
  <c r="A16" i="2"/>
  <c r="C15" i="1" s="1"/>
  <c r="A12" i="2"/>
  <c r="A8" i="2"/>
  <c r="A4" i="2"/>
  <c r="C3" i="1" s="1"/>
  <c r="A18" i="2"/>
  <c r="C17" i="1" s="1"/>
  <c r="A14" i="2"/>
  <c r="A10" i="2"/>
  <c r="A3" i="2"/>
  <c r="M25" i="1" l="1"/>
  <c r="M26" i="1"/>
  <c r="L26" i="1"/>
  <c r="J26" i="1"/>
  <c r="N26" i="1"/>
  <c r="L18" i="1"/>
  <c r="C10" i="1"/>
  <c r="J10" i="1" s="1"/>
  <c r="K18" i="1"/>
  <c r="C14" i="1"/>
  <c r="L14" i="1" s="1"/>
  <c r="N20" i="1"/>
  <c r="K16" i="1"/>
  <c r="N18" i="1"/>
  <c r="N16" i="1"/>
  <c r="J22" i="1"/>
  <c r="L20" i="1"/>
  <c r="M18" i="1"/>
  <c r="N22" i="1"/>
  <c r="K20" i="1"/>
  <c r="J21" i="1"/>
  <c r="N24" i="1"/>
  <c r="L23" i="1"/>
  <c r="C9" i="1"/>
  <c r="K9" i="1" s="1"/>
  <c r="K23" i="1"/>
  <c r="C13" i="1"/>
  <c r="L13" i="1" s="1"/>
  <c r="C7" i="1"/>
  <c r="N7" i="1" s="1"/>
  <c r="J16" i="1"/>
  <c r="M22" i="1"/>
  <c r="J25" i="1"/>
  <c r="J23" i="1"/>
  <c r="N23" i="1"/>
  <c r="K25" i="1"/>
  <c r="C12" i="1"/>
  <c r="K12" i="1" s="1"/>
  <c r="L16" i="1"/>
  <c r="L22" i="1"/>
  <c r="N25" i="1"/>
  <c r="K24" i="1"/>
  <c r="K21" i="1"/>
  <c r="L19" i="1"/>
  <c r="M19" i="1"/>
  <c r="J24" i="1"/>
  <c r="M21" i="1"/>
  <c r="N19" i="1"/>
  <c r="J19" i="1"/>
  <c r="C11" i="1"/>
  <c r="N11" i="1" s="1"/>
  <c r="L24" i="1"/>
  <c r="N21" i="1"/>
  <c r="J20" i="1"/>
  <c r="L6" i="1"/>
  <c r="N6" i="1"/>
  <c r="K6" i="1"/>
  <c r="M6" i="1"/>
  <c r="J6" i="1"/>
  <c r="M5" i="1"/>
  <c r="L5" i="1"/>
  <c r="J5" i="1"/>
  <c r="N5" i="1"/>
  <c r="K5" i="1"/>
  <c r="J4" i="1"/>
  <c r="N4" i="1"/>
  <c r="M4" i="1"/>
  <c r="K4" i="1"/>
  <c r="L4" i="1"/>
  <c r="M17" i="1"/>
  <c r="J17" i="1"/>
  <c r="N17" i="1"/>
  <c r="K17" i="1"/>
  <c r="L17" i="1"/>
  <c r="K15" i="1"/>
  <c r="L15" i="1"/>
  <c r="M15" i="1"/>
  <c r="J15" i="1"/>
  <c r="N15" i="1"/>
  <c r="J8" i="1"/>
  <c r="N8" i="1"/>
  <c r="M8" i="1"/>
  <c r="K8" i="1"/>
  <c r="L8" i="1"/>
  <c r="K3" i="1"/>
  <c r="L3" i="1"/>
  <c r="M3" i="1"/>
  <c r="J3" i="1"/>
  <c r="N3" i="1"/>
  <c r="C2" i="1"/>
  <c r="M10" i="1" l="1"/>
  <c r="K10" i="1"/>
  <c r="M9" i="1"/>
  <c r="N10" i="1"/>
  <c r="L10" i="1"/>
  <c r="N9" i="1"/>
  <c r="M14" i="1"/>
  <c r="J12" i="1"/>
  <c r="K14" i="1"/>
  <c r="N14" i="1"/>
  <c r="J14" i="1"/>
  <c r="K7" i="1"/>
  <c r="M13" i="1"/>
  <c r="K13" i="1"/>
  <c r="N12" i="1"/>
  <c r="J7" i="1"/>
  <c r="J13" i="1"/>
  <c r="M12" i="1"/>
  <c r="J11" i="1"/>
  <c r="M7" i="1"/>
  <c r="M11" i="1"/>
  <c r="N13" i="1"/>
  <c r="L12" i="1"/>
  <c r="J9" i="1"/>
  <c r="L7" i="1"/>
  <c r="K11" i="1"/>
  <c r="L9" i="1"/>
  <c r="L11" i="1"/>
  <c r="L2" i="1"/>
  <c r="M2" i="1"/>
  <c r="N2" i="1"/>
  <c r="K2" i="1"/>
  <c r="J2" i="1"/>
  <c r="J28" i="1" l="1"/>
  <c r="L28" i="1"/>
  <c r="M28" i="1"/>
  <c r="N28" i="1"/>
  <c r="K28" i="1"/>
</calcChain>
</file>

<file path=xl/sharedStrings.xml><?xml version="1.0" encoding="utf-8"?>
<sst xmlns="http://schemas.openxmlformats.org/spreadsheetml/2006/main" count="453" uniqueCount="109">
  <si>
    <t>This is an ELN evaluation spreadsheet shared with us by NEUWAY Pharma, a German company focusing on preclinical and clinical development of innovative therapeutics, implemented their transition.</t>
  </si>
  <si>
    <t>INSTRUCTIONS</t>
  </si>
  <si>
    <t>For video instructions by Dr. Jonas Kosten (NEUWAY Pharma) on how to use this evaluation template presented, visit</t>
  </si>
  <si>
    <t>Electronic lab notebook selection – How to evaluate pricing, service and make a choice (instructions starting at 8:45)</t>
  </si>
  <si>
    <t>Step 1: Short-list generation</t>
  </si>
  <si>
    <t>a. Make a list of criteria that are important. Use the "must have" criteria to select some ELNs for in-depth testing and evaluation.</t>
  </si>
  <si>
    <t>b. Put together a team to test the ELN. Team members should 1) come from different teams 2) enjoy working digital c) have good time management.</t>
  </si>
  <si>
    <t>c. Review product information and/or start your test trial to begin evaluating ELNs.</t>
  </si>
  <si>
    <t>Step 2: ELN candidates prioritization and testing with the template</t>
  </si>
  <si>
    <t>a. In the "Decision Analysis - Simple" sheet, update the list of Criteria Categories to your criteria. E.g., costs, IT needs, regulatory compliance, and ELN features.</t>
  </si>
  <si>
    <t>See "List of Criteria" sheet for ideas</t>
  </si>
  <si>
    <t>b. Replace ELN 1, ELN 2, ELN 3 with names of ELNs being tested and evaluated.</t>
  </si>
  <si>
    <t>c. Include the current methods of data management. E.g., the use of paper lab notebook with office storage.</t>
  </si>
  <si>
    <t>d. In the "Weighting" column, weigh criteria according to importance.</t>
  </si>
  <si>
    <t>e. Rate ELNs and existing methods in the "Rank" columns. Some criteria can be evaluated through production description, others might require product testing.</t>
  </si>
  <si>
    <t>Optional: Use the "Decision Analysis - Advanced" and "Advanced Weight Calculation" sheets to assign weight scores</t>
  </si>
  <si>
    <t>a. When entering criteria into the "Decision Analysis - Simple" sheet, the criteria will also be added to the "Advanced Weight Calculation" sheet. Each criterium is assigned a number in the "Criteria" row.</t>
  </si>
  <si>
    <t>b. Compare each pair of criteria. If criterium 2 is more important than criterium 1, enter "2" in the intersecting cell. If criterium 16 is more important than criterium 2, enter "16."</t>
  </si>
  <si>
    <t xml:space="preserve">c. A weight calculation (ratio) will be performed automatically based on how many times one criterium is rated as more important than the other criterium within the spreadsheet. </t>
  </si>
  <si>
    <t>d. Weighting will be automatically added to the "Weight" column of the "Decision Analysis - Advanced" spreadsheet.</t>
  </si>
  <si>
    <t>For more information about SciNote for your evaluation:</t>
  </si>
  <si>
    <t>Download SciNote functionalities overview</t>
  </si>
  <si>
    <t>Get a 14-day free trial to test SciNote</t>
  </si>
  <si>
    <t>Here are some common criteria for evaluating ELN solutions (in alphabetical order). This is not an exhaustive list - additioanl criteria should be considered based on needs and situations</t>
  </si>
  <si>
    <t>API</t>
  </si>
  <si>
    <t>assigning tasks/projects</t>
  </si>
  <si>
    <t>audit trail</t>
  </si>
  <si>
    <t>automatic backup</t>
  </si>
  <si>
    <t>commenting</t>
  </si>
  <si>
    <t>compliance (CFR 21 Part 11, GxP)</t>
  </si>
  <si>
    <t>cost (per user, per instance, time frame)</t>
  </si>
  <si>
    <t>data import/export</t>
  </si>
  <si>
    <t>download all</t>
  </si>
  <si>
    <t>electronic signature</t>
  </si>
  <si>
    <t>integrations</t>
  </si>
  <si>
    <t>internal links</t>
  </si>
  <si>
    <t>inventory management</t>
  </si>
  <si>
    <t>label printing</t>
  </si>
  <si>
    <t>maintenance</t>
  </si>
  <si>
    <t>manuscript writer</t>
  </si>
  <si>
    <t>Microsoft integrations</t>
  </si>
  <si>
    <t>mobile friendly</t>
  </si>
  <si>
    <t>onboarding service</t>
  </si>
  <si>
    <t>project/experiment/task structure</t>
  </si>
  <si>
    <t>protocol repository</t>
  </si>
  <si>
    <t>Quality Assurance support</t>
  </si>
  <si>
    <t>report generation</t>
  </si>
  <si>
    <t>search function</t>
  </si>
  <si>
    <t>security features (2-factor authentication, password change policies)</t>
  </si>
  <si>
    <t>stock management</t>
  </si>
  <si>
    <t>storage size</t>
  </si>
  <si>
    <t>tagging</t>
  </si>
  <si>
    <t>task locking</t>
  </si>
  <si>
    <t>team management</t>
  </si>
  <si>
    <t>template creation</t>
  </si>
  <si>
    <t>time stamp</t>
  </si>
  <si>
    <t>training (custom training, training materials)</t>
  </si>
  <si>
    <t>usability</t>
  </si>
  <si>
    <t>user management</t>
  </si>
  <si>
    <t>version control</t>
  </si>
  <si>
    <t>workflow</t>
  </si>
  <si>
    <t>Weighting * Rank</t>
  </si>
  <si>
    <t>#</t>
  </si>
  <si>
    <t>Criteria</t>
  </si>
  <si>
    <t>Criteria Weighting</t>
  </si>
  <si>
    <t>Paper Labbook</t>
  </si>
  <si>
    <t>Paper Labbook + Office</t>
  </si>
  <si>
    <t>ELN 1</t>
  </si>
  <si>
    <t>ELN 2</t>
  </si>
  <si>
    <t>ELN 3</t>
  </si>
  <si>
    <t>Criterium 1</t>
  </si>
  <si>
    <t>Criterium 2</t>
  </si>
  <si>
    <t>Criterium 3</t>
  </si>
  <si>
    <t>Criterium 4</t>
  </si>
  <si>
    <t>Criterium 5</t>
  </si>
  <si>
    <t>Criterium 6</t>
  </si>
  <si>
    <t>Criterium 7</t>
  </si>
  <si>
    <t>Criterium 8</t>
  </si>
  <si>
    <t>Criterium 9</t>
  </si>
  <si>
    <t>Criterium 10</t>
  </si>
  <si>
    <t>Criterium 11</t>
  </si>
  <si>
    <t>Criterium 12</t>
  </si>
  <si>
    <t>Criterium 13</t>
  </si>
  <si>
    <t>Criterium 14</t>
  </si>
  <si>
    <t>Criterium 15</t>
  </si>
  <si>
    <t>Criterium 16</t>
  </si>
  <si>
    <t>Criterium 17</t>
  </si>
  <si>
    <t>Criterium 18</t>
  </si>
  <si>
    <t>Criterium 19</t>
  </si>
  <si>
    <t>Criterium 20</t>
  </si>
  <si>
    <t>Criterium 21</t>
  </si>
  <si>
    <t>Criterium 22</t>
  </si>
  <si>
    <t>Criterium 23</t>
  </si>
  <si>
    <t>Criterium 24</t>
  </si>
  <si>
    <t>Criterium 25</t>
  </si>
  <si>
    <t>Total score for software</t>
  </si>
  <si>
    <t>Σ</t>
  </si>
  <si>
    <t>Criteria Weighting (Advanced)</t>
  </si>
  <si>
    <t>Ranking</t>
  </si>
  <si>
    <t>5 - best</t>
  </si>
  <si>
    <t>1 - worst</t>
  </si>
  <si>
    <t>Weighting</t>
  </si>
  <si>
    <t>Count</t>
  </si>
  <si>
    <t>x</t>
  </si>
  <si>
    <t>Perform pairwise comparison and enter Winner in intersecting cell</t>
  </si>
  <si>
    <t>(e.g. Criterium 2 &gt; Criterium 1, enter 2; Criterium 5 &gt; Criterium 16, enter 5)</t>
  </si>
  <si>
    <r>
      <rPr>
        <b/>
        <sz val="11"/>
        <color rgb="FF104DA9"/>
        <rFont val="Inter"/>
      </rPr>
      <t>Pro-tip:</t>
    </r>
    <r>
      <rPr>
        <sz val="11"/>
        <color rgb="FF000000"/>
        <rFont val="Inter"/>
      </rPr>
      <t xml:space="preserve"> Consider grouping criteria that can be evaluated through product information, and criteria that need to be evaluated through testing.</t>
    </r>
  </si>
  <si>
    <r>
      <rPr>
        <b/>
        <sz val="11"/>
        <color rgb="FFFFFFFF"/>
        <rFont val="Inter"/>
      </rPr>
      <t>Weighting</t>
    </r>
    <r>
      <rPr>
        <sz val="11"/>
        <color rgb="FFFFFFFF"/>
        <rFont val="Inter"/>
      </rPr>
      <t>: 
10 (highest) - 
1 (lowest)</t>
    </r>
  </si>
  <si>
    <r>
      <rPr>
        <b/>
        <sz val="11"/>
        <color theme="0"/>
        <rFont val="Inter"/>
      </rPr>
      <t>Rank</t>
    </r>
    <r>
      <rPr>
        <sz val="11"/>
        <color theme="0"/>
        <rFont val="Inter"/>
      </rPr>
      <t>: 5 (best) - 1 (worst)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</si>
</sst>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Inter"/>
    </font>
    <font>
      <b/>
      <sz val="11"/>
      <color rgb="FF104DA9"/>
      <name val="Inter"/>
    </font>
    <font>
      <u/>
      <sz val="11"/>
      <color theme="10"/>
      <name val="Inter"/>
    </font>
    <font>
      <sz val="11"/>
      <color rgb="FF000000"/>
      <name val="Inter"/>
    </font>
    <font>
      <sz val="11"/>
      <color rgb="FFFFFFFF"/>
      <name val="Inter"/>
    </font>
    <font>
      <b/>
      <sz val="11"/>
      <color rgb="FFFFFFFF"/>
      <name val="Inter"/>
    </font>
    <font>
      <sz val="11"/>
      <color theme="0"/>
      <name val="Inter"/>
    </font>
    <font>
      <b/>
      <sz val="11"/>
      <color theme="0"/>
      <name val="Inter"/>
    </font>
    <font>
      <sz val="11"/>
      <name val="Inter"/>
    </font>
    <font>
      <b/>
      <sz val="11"/>
      <color theme="1"/>
      <name val="Inter"/>
    </font>
    <font>
      <sz val="11"/>
      <color rgb="FF104DA9"/>
      <name val="Inter"/>
    </font>
  </fonts>
  <fills count="3">
    <fill>
      <patternFill patternType="none"/>
    </fill>
    <fill>
      <patternFill patternType="gray125"/>
    </fill>
    <fill>
      <patternFill patternType="solid">
        <fgColor rgb="FF104DA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7" fillId="2" borderId="11" xfId="0" applyFont="1" applyFill="1" applyBorder="1" applyAlignment="1">
      <alignment horizontal="center" vertical="center" wrapText="1"/>
    </xf>
    <xf numFmtId="0" fontId="10" fillId="2" borderId="25" xfId="0" applyFont="1" applyFill="1" applyBorder="1"/>
    <xf numFmtId="0" fontId="10" fillId="2" borderId="7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6" xfId="0" applyFont="1" applyBorder="1"/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1" fontId="3" fillId="0" borderId="1" xfId="0" applyNumberFormat="1" applyFont="1" applyBorder="1"/>
    <xf numFmtId="0" fontId="3" fillId="0" borderId="28" xfId="0" applyFont="1" applyBorder="1"/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" fillId="0" borderId="30" xfId="0" applyFont="1" applyBorder="1"/>
    <xf numFmtId="0" fontId="3" fillId="0" borderId="3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25" xfId="0" applyFont="1" applyBorder="1"/>
    <xf numFmtId="0" fontId="3" fillId="0" borderId="3" xfId="0" applyFont="1" applyBorder="1"/>
    <xf numFmtId="0" fontId="3" fillId="0" borderId="4" xfId="0" applyFont="1" applyBorder="1"/>
    <xf numFmtId="0" fontId="12" fillId="0" borderId="0" xfId="0" applyFont="1"/>
    <xf numFmtId="0" fontId="3" fillId="0" borderId="0" xfId="0" quotePrefix="1" applyFont="1"/>
    <xf numFmtId="0" fontId="10" fillId="2" borderId="0" xfId="0" applyFont="1" applyFill="1"/>
    <xf numFmtId="0" fontId="10" fillId="2" borderId="6" xfId="0" applyFont="1" applyFill="1" applyBorder="1"/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6" xfId="0" applyFont="1" applyBorder="1"/>
    <xf numFmtId="0" fontId="3" fillId="0" borderId="9" xfId="0" applyFont="1" applyBorder="1" applyAlignment="1">
      <alignment vertical="center"/>
    </xf>
    <xf numFmtId="164" fontId="3" fillId="0" borderId="21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4" fontId="3" fillId="0" borderId="2" xfId="0" applyNumberFormat="1" applyFont="1" applyBorder="1"/>
    <xf numFmtId="164" fontId="3" fillId="0" borderId="16" xfId="0" applyNumberFormat="1" applyFont="1" applyBorder="1"/>
    <xf numFmtId="0" fontId="3" fillId="0" borderId="17" xfId="0" applyFont="1" applyBorder="1"/>
    <xf numFmtId="164" fontId="3" fillId="0" borderId="17" xfId="0" applyNumberFormat="1" applyFont="1" applyBorder="1"/>
    <xf numFmtId="0" fontId="11" fillId="0" borderId="5" xfId="0" applyFont="1" applyBorder="1" applyAlignment="1">
      <alignment vertical="center" wrapText="1"/>
    </xf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13" fillId="0" borderId="0" xfId="0" quotePrefix="1" applyFont="1"/>
    <xf numFmtId="0" fontId="11" fillId="0" borderId="20" xfId="0" applyFont="1" applyBorder="1" applyAlignment="1">
      <alignment vertical="center"/>
    </xf>
    <xf numFmtId="0" fontId="10" fillId="2" borderId="4" xfId="0" applyFont="1" applyFill="1" applyBorder="1"/>
    <xf numFmtId="0" fontId="10" fillId="2" borderId="11" xfId="0" applyFont="1" applyFill="1" applyBorder="1"/>
    <xf numFmtId="0" fontId="3" fillId="0" borderId="11" xfId="0" applyFont="1" applyBorder="1"/>
    <xf numFmtId="0" fontId="12" fillId="0" borderId="13" xfId="0" applyFont="1" applyBorder="1"/>
    <xf numFmtId="0" fontId="12" fillId="0" borderId="3" xfId="0" applyFont="1" applyBorder="1"/>
    <xf numFmtId="0" fontId="12" fillId="0" borderId="4" xfId="0" applyFont="1" applyBorder="1"/>
    <xf numFmtId="164" fontId="3" fillId="0" borderId="22" xfId="0" applyNumberFormat="1" applyFont="1" applyBorder="1"/>
    <xf numFmtId="0" fontId="3" fillId="0" borderId="27" xfId="0" applyFont="1" applyBorder="1"/>
    <xf numFmtId="0" fontId="3" fillId="0" borderId="33" xfId="0" applyFont="1" applyBorder="1" applyAlignment="1">
      <alignment vertical="center"/>
    </xf>
    <xf numFmtId="0" fontId="12" fillId="0" borderId="21" xfId="0" applyFont="1" applyBorder="1"/>
    <xf numFmtId="0" fontId="3" fillId="0" borderId="22" xfId="0" applyFont="1" applyBorder="1"/>
    <xf numFmtId="0" fontId="3" fillId="0" borderId="2" xfId="0" applyFont="1" applyBorder="1"/>
    <xf numFmtId="164" fontId="3" fillId="0" borderId="10" xfId="0" applyNumberFormat="1" applyFont="1" applyBorder="1"/>
    <xf numFmtId="0" fontId="3" fillId="0" borderId="29" xfId="0" applyFont="1" applyBorder="1"/>
    <xf numFmtId="0" fontId="12" fillId="0" borderId="16" xfId="0" applyFont="1" applyBorder="1"/>
    <xf numFmtId="0" fontId="3" fillId="0" borderId="10" xfId="0" applyFont="1" applyBorder="1"/>
    <xf numFmtId="0" fontId="3" fillId="0" borderId="1" xfId="0" applyFont="1" applyBorder="1"/>
    <xf numFmtId="2" fontId="3" fillId="0" borderId="0" xfId="0" applyNumberFormat="1" applyFont="1"/>
    <xf numFmtId="0" fontId="12" fillId="0" borderId="17" xfId="0" applyFont="1" applyBorder="1"/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04D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53340</xdr:rowOff>
    </xdr:from>
    <xdr:to>
      <xdr:col>1</xdr:col>
      <xdr:colOff>69093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0AD96D-9BA0-4F11-9402-81350A652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3340"/>
          <a:ext cx="1755018" cy="613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note.net/free-trial/" TargetMode="External"/><Relationship Id="rId2" Type="http://schemas.openxmlformats.org/officeDocument/2006/relationships/hyperlink" Target="https://www.scinote.net/downloadable-resources/functionalities-overview/" TargetMode="External"/><Relationship Id="rId1" Type="http://schemas.openxmlformats.org/officeDocument/2006/relationships/hyperlink" Target="https://www.scinote.net/case-study-how-to-transition-to-an-eln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inote.net/downloadable-resources/functionalities-overvie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822F1-F5AF-4F2C-A505-0844594A750B}">
  <dimension ref="A1:A31"/>
  <sheetViews>
    <sheetView showGridLines="0" tabSelected="1" workbookViewId="0">
      <selection activeCell="U15" sqref="U15"/>
    </sheetView>
  </sheetViews>
  <sheetFormatPr defaultRowHeight="15" x14ac:dyDescent="0.25"/>
  <cols>
    <col min="1" max="1" width="25.28515625" style="1" customWidth="1"/>
    <col min="2" max="16384" width="9.140625" style="1"/>
  </cols>
  <sheetData>
    <row r="1" spans="1:1" ht="34.15" customHeight="1" x14ac:dyDescent="0.25"/>
    <row r="2" spans="1:1" ht="34.15" customHeight="1" x14ac:dyDescent="0.25"/>
    <row r="3" spans="1:1" x14ac:dyDescent="0.25">
      <c r="A3" s="1" t="s">
        <v>0</v>
      </c>
    </row>
    <row r="5" spans="1:1" x14ac:dyDescent="0.25">
      <c r="A5" s="2" t="s">
        <v>1</v>
      </c>
    </row>
    <row r="6" spans="1:1" x14ac:dyDescent="0.25">
      <c r="A6" s="1" t="s">
        <v>2</v>
      </c>
    </row>
    <row r="7" spans="1:1" x14ac:dyDescent="0.25">
      <c r="A7" s="3" t="s">
        <v>3</v>
      </c>
    </row>
    <row r="9" spans="1:1" x14ac:dyDescent="0.25">
      <c r="A9" s="2" t="s">
        <v>4</v>
      </c>
    </row>
    <row r="10" spans="1:1" x14ac:dyDescent="0.25">
      <c r="A10" s="1" t="s">
        <v>5</v>
      </c>
    </row>
    <row r="11" spans="1:1" x14ac:dyDescent="0.25">
      <c r="A11" s="1" t="s">
        <v>6</v>
      </c>
    </row>
    <row r="12" spans="1:1" x14ac:dyDescent="0.25">
      <c r="A12" s="1" t="s">
        <v>7</v>
      </c>
    </row>
    <row r="14" spans="1:1" x14ac:dyDescent="0.25">
      <c r="A14" s="2" t="s">
        <v>8</v>
      </c>
    </row>
    <row r="15" spans="1:1" x14ac:dyDescent="0.25">
      <c r="A15" s="1" t="s">
        <v>9</v>
      </c>
    </row>
    <row r="16" spans="1:1" x14ac:dyDescent="0.25">
      <c r="A16" s="3" t="s">
        <v>10</v>
      </c>
    </row>
    <row r="17" spans="1:1" x14ac:dyDescent="0.25">
      <c r="A17" s="1" t="s">
        <v>11</v>
      </c>
    </row>
    <row r="18" spans="1:1" x14ac:dyDescent="0.25">
      <c r="A18" s="1" t="s">
        <v>12</v>
      </c>
    </row>
    <row r="19" spans="1:1" x14ac:dyDescent="0.25">
      <c r="A19" s="1" t="s">
        <v>13</v>
      </c>
    </row>
    <row r="20" spans="1:1" x14ac:dyDescent="0.25">
      <c r="A20" s="1" t="s">
        <v>14</v>
      </c>
    </row>
    <row r="21" spans="1:1" x14ac:dyDescent="0.25">
      <c r="A21" s="1" t="s">
        <v>106</v>
      </c>
    </row>
    <row r="23" spans="1:1" x14ac:dyDescent="0.25">
      <c r="A23" s="2" t="s">
        <v>15</v>
      </c>
    </row>
    <row r="24" spans="1:1" x14ac:dyDescent="0.25">
      <c r="A24" s="1" t="s">
        <v>16</v>
      </c>
    </row>
    <row r="25" spans="1:1" x14ac:dyDescent="0.25">
      <c r="A25" s="1" t="s">
        <v>17</v>
      </c>
    </row>
    <row r="26" spans="1:1" x14ac:dyDescent="0.25">
      <c r="A26" s="1" t="s">
        <v>18</v>
      </c>
    </row>
    <row r="27" spans="1:1" x14ac:dyDescent="0.25">
      <c r="A27" s="1" t="s">
        <v>19</v>
      </c>
    </row>
    <row r="29" spans="1:1" x14ac:dyDescent="0.25">
      <c r="A29" s="2" t="s">
        <v>20</v>
      </c>
    </row>
    <row r="30" spans="1:1" x14ac:dyDescent="0.25">
      <c r="A30" s="3" t="s">
        <v>21</v>
      </c>
    </row>
    <row r="31" spans="1:1" x14ac:dyDescent="0.25">
      <c r="A31" s="3" t="s">
        <v>22</v>
      </c>
    </row>
  </sheetData>
  <hyperlinks>
    <hyperlink ref="A7" r:id="rId1" xr:uid="{E0C6267C-8F15-4BF8-BF4E-A4F277BF33A0}"/>
    <hyperlink ref="A16" location="'List of Criteria'!A1" display="See &quot;List of Criteria&quot; sheet for ideas" xr:uid="{59AC08BA-73CA-48EB-A034-24070F582078}"/>
    <hyperlink ref="A30" r:id="rId2" xr:uid="{D70A2C20-F513-48D9-8DAE-3D722BF7F9DD}"/>
    <hyperlink ref="A31" r:id="rId3" xr:uid="{F04E3A04-D44F-4072-AD78-8D5B767A153A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12FF6-818E-4ECF-9618-1A2D6A951592}">
  <dimension ref="A1:A40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>
    <row r="1" spans="1:1" x14ac:dyDescent="0.25">
      <c r="A1" s="2" t="s">
        <v>23</v>
      </c>
    </row>
    <row r="2" spans="1:1" x14ac:dyDescent="0.25">
      <c r="A2" s="1" t="s">
        <v>24</v>
      </c>
    </row>
    <row r="3" spans="1:1" x14ac:dyDescent="0.25">
      <c r="A3" s="1" t="s">
        <v>25</v>
      </c>
    </row>
    <row r="4" spans="1:1" x14ac:dyDescent="0.25">
      <c r="A4" s="1" t="s">
        <v>26</v>
      </c>
    </row>
    <row r="5" spans="1:1" x14ac:dyDescent="0.25">
      <c r="A5" s="1" t="s">
        <v>27</v>
      </c>
    </row>
    <row r="6" spans="1:1" x14ac:dyDescent="0.25">
      <c r="A6" s="1" t="s">
        <v>28</v>
      </c>
    </row>
    <row r="7" spans="1:1" x14ac:dyDescent="0.25">
      <c r="A7" s="1" t="s">
        <v>29</v>
      </c>
    </row>
    <row r="8" spans="1:1" x14ac:dyDescent="0.25">
      <c r="A8" s="1" t="s">
        <v>30</v>
      </c>
    </row>
    <row r="9" spans="1:1" x14ac:dyDescent="0.25">
      <c r="A9" s="1" t="s">
        <v>31</v>
      </c>
    </row>
    <row r="10" spans="1:1" x14ac:dyDescent="0.25">
      <c r="A10" s="1" t="s">
        <v>32</v>
      </c>
    </row>
    <row r="11" spans="1:1" x14ac:dyDescent="0.25">
      <c r="A11" s="1" t="s">
        <v>33</v>
      </c>
    </row>
    <row r="12" spans="1:1" x14ac:dyDescent="0.25">
      <c r="A12" s="1" t="s">
        <v>34</v>
      </c>
    </row>
    <row r="13" spans="1:1" x14ac:dyDescent="0.25">
      <c r="A13" s="1" t="s">
        <v>35</v>
      </c>
    </row>
    <row r="14" spans="1:1" x14ac:dyDescent="0.25">
      <c r="A14" s="1" t="s">
        <v>36</v>
      </c>
    </row>
    <row r="15" spans="1:1" x14ac:dyDescent="0.25">
      <c r="A15" s="1" t="s">
        <v>37</v>
      </c>
    </row>
    <row r="16" spans="1:1" x14ac:dyDescent="0.25">
      <c r="A16" s="1" t="s">
        <v>38</v>
      </c>
    </row>
    <row r="17" spans="1:1" x14ac:dyDescent="0.25">
      <c r="A17" s="1" t="s">
        <v>39</v>
      </c>
    </row>
    <row r="18" spans="1:1" x14ac:dyDescent="0.25">
      <c r="A18" s="1" t="s">
        <v>40</v>
      </c>
    </row>
    <row r="19" spans="1:1" x14ac:dyDescent="0.25">
      <c r="A19" s="1" t="s">
        <v>41</v>
      </c>
    </row>
    <row r="20" spans="1:1" x14ac:dyDescent="0.25">
      <c r="A20" s="1" t="s">
        <v>42</v>
      </c>
    </row>
    <row r="21" spans="1:1" x14ac:dyDescent="0.25">
      <c r="A21" s="1" t="s">
        <v>43</v>
      </c>
    </row>
    <row r="22" spans="1:1" x14ac:dyDescent="0.25">
      <c r="A22" s="1" t="s">
        <v>44</v>
      </c>
    </row>
    <row r="23" spans="1:1" x14ac:dyDescent="0.25">
      <c r="A23" s="1" t="s">
        <v>45</v>
      </c>
    </row>
    <row r="24" spans="1:1" x14ac:dyDescent="0.25">
      <c r="A24" s="1" t="s">
        <v>46</v>
      </c>
    </row>
    <row r="25" spans="1:1" x14ac:dyDescent="0.25">
      <c r="A25" s="1" t="s">
        <v>47</v>
      </c>
    </row>
    <row r="26" spans="1:1" x14ac:dyDescent="0.25">
      <c r="A26" s="1" t="s">
        <v>48</v>
      </c>
    </row>
    <row r="27" spans="1:1" x14ac:dyDescent="0.25">
      <c r="A27" s="1" t="s">
        <v>49</v>
      </c>
    </row>
    <row r="28" spans="1:1" x14ac:dyDescent="0.25">
      <c r="A28" s="1" t="s">
        <v>50</v>
      </c>
    </row>
    <row r="29" spans="1:1" x14ac:dyDescent="0.25">
      <c r="A29" s="1" t="s">
        <v>51</v>
      </c>
    </row>
    <row r="30" spans="1:1" x14ac:dyDescent="0.25">
      <c r="A30" s="1" t="s">
        <v>52</v>
      </c>
    </row>
    <row r="31" spans="1:1" x14ac:dyDescent="0.25">
      <c r="A31" s="1" t="s">
        <v>53</v>
      </c>
    </row>
    <row r="32" spans="1:1" x14ac:dyDescent="0.25">
      <c r="A32" s="1" t="s">
        <v>54</v>
      </c>
    </row>
    <row r="33" spans="1:1" x14ac:dyDescent="0.25">
      <c r="A33" s="1" t="s">
        <v>55</v>
      </c>
    </row>
    <row r="34" spans="1:1" x14ac:dyDescent="0.25">
      <c r="A34" s="1" t="s">
        <v>56</v>
      </c>
    </row>
    <row r="35" spans="1:1" x14ac:dyDescent="0.25">
      <c r="A35" s="1" t="s">
        <v>57</v>
      </c>
    </row>
    <row r="36" spans="1:1" x14ac:dyDescent="0.25">
      <c r="A36" s="1" t="s">
        <v>58</v>
      </c>
    </row>
    <row r="37" spans="1:1" x14ac:dyDescent="0.25">
      <c r="A37" s="1" t="s">
        <v>59</v>
      </c>
    </row>
    <row r="38" spans="1:1" x14ac:dyDescent="0.25">
      <c r="A38" s="1" t="s">
        <v>60</v>
      </c>
    </row>
    <row r="40" spans="1:1" x14ac:dyDescent="0.25">
      <c r="A40" s="3" t="s">
        <v>21</v>
      </c>
    </row>
  </sheetData>
  <sortState xmlns:xlrd2="http://schemas.microsoft.com/office/spreadsheetml/2017/richdata2" ref="A3:XFD38">
    <sortCondition ref="A3:A38"/>
  </sortState>
  <hyperlinks>
    <hyperlink ref="A40" r:id="rId1" xr:uid="{F908E047-E303-434A-8DC7-A7572339CDA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8A57D-E4A6-4A08-9D81-F527182DE596}">
  <dimension ref="B1:O34"/>
  <sheetViews>
    <sheetView showGridLines="0" workbookViewId="0">
      <selection activeCell="R11" sqref="R11"/>
    </sheetView>
  </sheetViews>
  <sheetFormatPr defaultColWidth="10.7109375" defaultRowHeight="15" x14ac:dyDescent="0.25"/>
  <cols>
    <col min="1" max="2" width="10.7109375" style="1"/>
    <col min="3" max="3" width="14.28515625" style="1" bestFit="1" customWidth="1"/>
    <col min="4" max="16384" width="10.7109375" style="1"/>
  </cols>
  <sheetData>
    <row r="1" spans="2:15" ht="15.75" thickBot="1" x14ac:dyDescent="0.3"/>
    <row r="2" spans="2:15" ht="45.6" customHeight="1" x14ac:dyDescent="0.25">
      <c r="D2" s="4" t="s">
        <v>107</v>
      </c>
      <c r="E2" s="82" t="s">
        <v>108</v>
      </c>
      <c r="F2" s="83"/>
      <c r="G2" s="83"/>
      <c r="H2" s="83"/>
      <c r="I2" s="84"/>
      <c r="K2" s="79" t="s">
        <v>61</v>
      </c>
      <c r="L2" s="80"/>
      <c r="M2" s="80"/>
      <c r="N2" s="80"/>
      <c r="O2" s="81"/>
    </row>
    <row r="3" spans="2:15" ht="60.75" thickBot="1" x14ac:dyDescent="0.3">
      <c r="B3" s="5" t="s">
        <v>62</v>
      </c>
      <c r="C3" s="6" t="s">
        <v>63</v>
      </c>
      <c r="D3" s="7" t="s">
        <v>64</v>
      </c>
      <c r="E3" s="8" t="s">
        <v>65</v>
      </c>
      <c r="F3" s="9" t="s">
        <v>66</v>
      </c>
      <c r="G3" s="9" t="s">
        <v>67</v>
      </c>
      <c r="H3" s="9" t="s">
        <v>68</v>
      </c>
      <c r="I3" s="10" t="s">
        <v>69</v>
      </c>
      <c r="K3" s="11" t="s">
        <v>65</v>
      </c>
      <c r="L3" s="11" t="s">
        <v>66</v>
      </c>
      <c r="M3" s="11" t="s">
        <v>67</v>
      </c>
      <c r="N3" s="11" t="s">
        <v>68</v>
      </c>
      <c r="O3" s="11" t="s">
        <v>69</v>
      </c>
    </row>
    <row r="4" spans="2:15" x14ac:dyDescent="0.25">
      <c r="B4" s="12">
        <v>1</v>
      </c>
      <c r="C4" s="13" t="s">
        <v>70</v>
      </c>
      <c r="D4" s="14">
        <v>4</v>
      </c>
      <c r="E4" s="15">
        <v>5</v>
      </c>
      <c r="F4" s="11">
        <v>5</v>
      </c>
      <c r="G4" s="11">
        <v>2</v>
      </c>
      <c r="H4" s="11">
        <v>3</v>
      </c>
      <c r="I4" s="16">
        <v>1</v>
      </c>
      <c r="K4" s="17">
        <f>$D4*E4</f>
        <v>20</v>
      </c>
      <c r="L4" s="17">
        <f t="shared" ref="L4:O19" si="0">$D4*F4</f>
        <v>20</v>
      </c>
      <c r="M4" s="17">
        <f t="shared" si="0"/>
        <v>8</v>
      </c>
      <c r="N4" s="17">
        <f t="shared" si="0"/>
        <v>12</v>
      </c>
      <c r="O4" s="17">
        <f t="shared" si="0"/>
        <v>4</v>
      </c>
    </row>
    <row r="5" spans="2:15" x14ac:dyDescent="0.25">
      <c r="B5" s="18">
        <v>2</v>
      </c>
      <c r="C5" s="19" t="s">
        <v>71</v>
      </c>
      <c r="D5" s="20">
        <v>9</v>
      </c>
      <c r="E5" s="21">
        <v>1</v>
      </c>
      <c r="F5" s="22">
        <v>1</v>
      </c>
      <c r="G5" s="22">
        <v>5</v>
      </c>
      <c r="H5" s="22">
        <v>5</v>
      </c>
      <c r="I5" s="23">
        <v>3</v>
      </c>
      <c r="K5" s="17">
        <f t="shared" ref="K5:O28" si="1">$D5*E5</f>
        <v>9</v>
      </c>
      <c r="L5" s="17">
        <f t="shared" si="0"/>
        <v>9</v>
      </c>
      <c r="M5" s="17">
        <f t="shared" si="0"/>
        <v>45</v>
      </c>
      <c r="N5" s="17">
        <f t="shared" si="0"/>
        <v>45</v>
      </c>
      <c r="O5" s="17">
        <f t="shared" si="0"/>
        <v>27</v>
      </c>
    </row>
    <row r="6" spans="2:15" x14ac:dyDescent="0.25">
      <c r="B6" s="18">
        <v>3</v>
      </c>
      <c r="C6" s="19" t="s">
        <v>72</v>
      </c>
      <c r="D6" s="20">
        <v>2</v>
      </c>
      <c r="E6" s="21">
        <v>1</v>
      </c>
      <c r="F6" s="22">
        <v>1</v>
      </c>
      <c r="G6" s="22">
        <v>5</v>
      </c>
      <c r="H6" s="22">
        <v>5</v>
      </c>
      <c r="I6" s="23">
        <v>5</v>
      </c>
      <c r="K6" s="17">
        <f t="shared" si="1"/>
        <v>2</v>
      </c>
      <c r="L6" s="17">
        <f t="shared" si="0"/>
        <v>2</v>
      </c>
      <c r="M6" s="17">
        <f t="shared" si="0"/>
        <v>10</v>
      </c>
      <c r="N6" s="17">
        <f t="shared" si="0"/>
        <v>10</v>
      </c>
      <c r="O6" s="17">
        <f t="shared" si="0"/>
        <v>10</v>
      </c>
    </row>
    <row r="7" spans="2:15" x14ac:dyDescent="0.25">
      <c r="B7" s="18">
        <v>4</v>
      </c>
      <c r="C7" s="19" t="s">
        <v>73</v>
      </c>
      <c r="D7" s="20">
        <v>10</v>
      </c>
      <c r="E7" s="21">
        <v>5</v>
      </c>
      <c r="F7" s="22">
        <v>4</v>
      </c>
      <c r="G7" s="22">
        <v>4</v>
      </c>
      <c r="H7" s="22">
        <v>4</v>
      </c>
      <c r="I7" s="23">
        <v>4</v>
      </c>
      <c r="K7" s="17">
        <f t="shared" si="1"/>
        <v>50</v>
      </c>
      <c r="L7" s="17">
        <f t="shared" si="0"/>
        <v>40</v>
      </c>
      <c r="M7" s="17">
        <f t="shared" si="0"/>
        <v>40</v>
      </c>
      <c r="N7" s="17">
        <f t="shared" si="0"/>
        <v>40</v>
      </c>
      <c r="O7" s="17">
        <f t="shared" si="0"/>
        <v>40</v>
      </c>
    </row>
    <row r="8" spans="2:15" x14ac:dyDescent="0.25">
      <c r="B8" s="18">
        <v>5</v>
      </c>
      <c r="C8" s="19" t="s">
        <v>74</v>
      </c>
      <c r="D8" s="20">
        <v>8</v>
      </c>
      <c r="E8" s="21">
        <v>1</v>
      </c>
      <c r="F8" s="22">
        <v>2</v>
      </c>
      <c r="G8" s="22">
        <v>5</v>
      </c>
      <c r="H8" s="22">
        <v>5</v>
      </c>
      <c r="I8" s="23">
        <v>5</v>
      </c>
      <c r="K8" s="17">
        <f t="shared" si="1"/>
        <v>8</v>
      </c>
      <c r="L8" s="17">
        <f t="shared" si="0"/>
        <v>16</v>
      </c>
      <c r="M8" s="17">
        <f t="shared" si="0"/>
        <v>40</v>
      </c>
      <c r="N8" s="17">
        <f t="shared" si="0"/>
        <v>40</v>
      </c>
      <c r="O8" s="17">
        <f t="shared" si="0"/>
        <v>40</v>
      </c>
    </row>
    <row r="9" spans="2:15" x14ac:dyDescent="0.25">
      <c r="B9" s="18">
        <v>6</v>
      </c>
      <c r="C9" s="19" t="s">
        <v>75</v>
      </c>
      <c r="D9" s="20">
        <v>10</v>
      </c>
      <c r="E9" s="21">
        <v>1</v>
      </c>
      <c r="F9" s="22">
        <v>2</v>
      </c>
      <c r="G9" s="22">
        <v>5</v>
      </c>
      <c r="H9" s="22">
        <v>5</v>
      </c>
      <c r="I9" s="23">
        <v>4</v>
      </c>
      <c r="K9" s="17">
        <f t="shared" si="1"/>
        <v>10</v>
      </c>
      <c r="L9" s="17">
        <f t="shared" si="0"/>
        <v>20</v>
      </c>
      <c r="M9" s="17">
        <f t="shared" si="0"/>
        <v>50</v>
      </c>
      <c r="N9" s="17">
        <f t="shared" si="0"/>
        <v>50</v>
      </c>
      <c r="O9" s="17">
        <f t="shared" si="0"/>
        <v>40</v>
      </c>
    </row>
    <row r="10" spans="2:15" x14ac:dyDescent="0.25">
      <c r="B10" s="18">
        <v>7</v>
      </c>
      <c r="C10" s="19" t="s">
        <v>76</v>
      </c>
      <c r="D10" s="20">
        <v>4</v>
      </c>
      <c r="E10" s="21">
        <v>2</v>
      </c>
      <c r="F10" s="22">
        <v>2</v>
      </c>
      <c r="G10" s="22">
        <v>5</v>
      </c>
      <c r="H10" s="22">
        <v>5</v>
      </c>
      <c r="I10" s="23">
        <v>3</v>
      </c>
      <c r="K10" s="17">
        <f t="shared" si="1"/>
        <v>8</v>
      </c>
      <c r="L10" s="17">
        <f t="shared" si="0"/>
        <v>8</v>
      </c>
      <c r="M10" s="17">
        <f t="shared" si="0"/>
        <v>20</v>
      </c>
      <c r="N10" s="17">
        <f t="shared" si="0"/>
        <v>20</v>
      </c>
      <c r="O10" s="17">
        <f t="shared" si="0"/>
        <v>12</v>
      </c>
    </row>
    <row r="11" spans="2:15" x14ac:dyDescent="0.25">
      <c r="B11" s="18">
        <v>8</v>
      </c>
      <c r="C11" s="19" t="s">
        <v>77</v>
      </c>
      <c r="D11" s="20">
        <v>9</v>
      </c>
      <c r="E11" s="21">
        <v>2</v>
      </c>
      <c r="F11" s="22">
        <v>2</v>
      </c>
      <c r="G11" s="22">
        <v>5</v>
      </c>
      <c r="H11" s="22">
        <v>4</v>
      </c>
      <c r="I11" s="23">
        <v>4</v>
      </c>
      <c r="K11" s="17">
        <f t="shared" si="1"/>
        <v>18</v>
      </c>
      <c r="L11" s="17">
        <f t="shared" si="0"/>
        <v>18</v>
      </c>
      <c r="M11" s="17">
        <f t="shared" si="0"/>
        <v>45</v>
      </c>
      <c r="N11" s="17">
        <f t="shared" si="0"/>
        <v>36</v>
      </c>
      <c r="O11" s="17">
        <f t="shared" si="0"/>
        <v>36</v>
      </c>
    </row>
    <row r="12" spans="2:15" x14ac:dyDescent="0.25">
      <c r="B12" s="18">
        <v>9</v>
      </c>
      <c r="C12" s="19" t="s">
        <v>78</v>
      </c>
      <c r="D12" s="20">
        <v>6</v>
      </c>
      <c r="E12" s="21">
        <v>1</v>
      </c>
      <c r="F12" s="22">
        <v>2</v>
      </c>
      <c r="G12" s="22">
        <v>3</v>
      </c>
      <c r="H12" s="22">
        <v>4</v>
      </c>
      <c r="I12" s="23">
        <v>5</v>
      </c>
      <c r="K12" s="17">
        <f t="shared" si="1"/>
        <v>6</v>
      </c>
      <c r="L12" s="17">
        <f t="shared" si="0"/>
        <v>12</v>
      </c>
      <c r="M12" s="17">
        <f t="shared" si="0"/>
        <v>18</v>
      </c>
      <c r="N12" s="17">
        <f t="shared" si="0"/>
        <v>24</v>
      </c>
      <c r="O12" s="17">
        <f t="shared" si="0"/>
        <v>30</v>
      </c>
    </row>
    <row r="13" spans="2:15" x14ac:dyDescent="0.25">
      <c r="B13" s="18">
        <v>10</v>
      </c>
      <c r="C13" s="19" t="s">
        <v>79</v>
      </c>
      <c r="D13" s="20">
        <v>6</v>
      </c>
      <c r="E13" s="21">
        <v>1</v>
      </c>
      <c r="F13" s="22">
        <v>2</v>
      </c>
      <c r="G13" s="24">
        <v>5</v>
      </c>
      <c r="H13" s="24">
        <v>5</v>
      </c>
      <c r="I13" s="25">
        <v>3</v>
      </c>
      <c r="K13" s="17">
        <f t="shared" si="1"/>
        <v>6</v>
      </c>
      <c r="L13" s="17">
        <f t="shared" si="0"/>
        <v>12</v>
      </c>
      <c r="M13" s="17">
        <f t="shared" si="0"/>
        <v>30</v>
      </c>
      <c r="N13" s="17">
        <f t="shared" si="0"/>
        <v>30</v>
      </c>
      <c r="O13" s="17">
        <f t="shared" si="0"/>
        <v>18</v>
      </c>
    </row>
    <row r="14" spans="2:15" x14ac:dyDescent="0.25">
      <c r="B14" s="18">
        <v>11</v>
      </c>
      <c r="C14" s="19" t="s">
        <v>80</v>
      </c>
      <c r="D14" s="20">
        <v>5</v>
      </c>
      <c r="E14" s="21">
        <v>1</v>
      </c>
      <c r="F14" s="22">
        <v>1</v>
      </c>
      <c r="G14" s="22">
        <v>5</v>
      </c>
      <c r="H14" s="22">
        <v>5</v>
      </c>
      <c r="I14" s="23">
        <v>5</v>
      </c>
      <c r="K14" s="17">
        <f t="shared" si="1"/>
        <v>5</v>
      </c>
      <c r="L14" s="17">
        <f t="shared" si="0"/>
        <v>5</v>
      </c>
      <c r="M14" s="17">
        <f t="shared" si="0"/>
        <v>25</v>
      </c>
      <c r="N14" s="17">
        <f t="shared" si="0"/>
        <v>25</v>
      </c>
      <c r="O14" s="17">
        <f t="shared" si="0"/>
        <v>25</v>
      </c>
    </row>
    <row r="15" spans="2:15" x14ac:dyDescent="0.25">
      <c r="B15" s="18">
        <v>12</v>
      </c>
      <c r="C15" s="19" t="s">
        <v>81</v>
      </c>
      <c r="D15" s="20">
        <v>2</v>
      </c>
      <c r="E15" s="21">
        <v>1</v>
      </c>
      <c r="F15" s="22">
        <v>5</v>
      </c>
      <c r="G15" s="22">
        <v>5</v>
      </c>
      <c r="H15" s="22">
        <v>5</v>
      </c>
      <c r="I15" s="23">
        <v>5</v>
      </c>
      <c r="K15" s="17">
        <f t="shared" si="1"/>
        <v>2</v>
      </c>
      <c r="L15" s="17">
        <f t="shared" si="0"/>
        <v>10</v>
      </c>
      <c r="M15" s="17">
        <f t="shared" si="0"/>
        <v>10</v>
      </c>
      <c r="N15" s="17">
        <f t="shared" si="0"/>
        <v>10</v>
      </c>
      <c r="O15" s="17">
        <f t="shared" si="0"/>
        <v>10</v>
      </c>
    </row>
    <row r="16" spans="2:15" x14ac:dyDescent="0.25">
      <c r="B16" s="18">
        <v>13</v>
      </c>
      <c r="C16" s="19" t="s">
        <v>82</v>
      </c>
      <c r="D16" s="20">
        <v>8</v>
      </c>
      <c r="E16" s="21">
        <v>1</v>
      </c>
      <c r="F16" s="22">
        <v>2</v>
      </c>
      <c r="G16" s="22">
        <v>5</v>
      </c>
      <c r="H16" s="22">
        <v>5</v>
      </c>
      <c r="I16" s="23">
        <v>5</v>
      </c>
      <c r="K16" s="17">
        <f t="shared" si="1"/>
        <v>8</v>
      </c>
      <c r="L16" s="17">
        <f t="shared" si="0"/>
        <v>16</v>
      </c>
      <c r="M16" s="17">
        <f t="shared" si="0"/>
        <v>40</v>
      </c>
      <c r="N16" s="17">
        <f t="shared" si="0"/>
        <v>40</v>
      </c>
      <c r="O16" s="17">
        <f t="shared" si="0"/>
        <v>40</v>
      </c>
    </row>
    <row r="17" spans="2:15" x14ac:dyDescent="0.25">
      <c r="B17" s="18">
        <v>14</v>
      </c>
      <c r="C17" s="19" t="s">
        <v>83</v>
      </c>
      <c r="D17" s="20">
        <v>2</v>
      </c>
      <c r="E17" s="21">
        <v>1</v>
      </c>
      <c r="F17" s="22">
        <v>1</v>
      </c>
      <c r="G17" s="22">
        <v>1</v>
      </c>
      <c r="H17" s="22">
        <v>1</v>
      </c>
      <c r="I17" s="23">
        <v>1</v>
      </c>
      <c r="K17" s="17">
        <f t="shared" si="1"/>
        <v>2</v>
      </c>
      <c r="L17" s="17">
        <f t="shared" si="0"/>
        <v>2</v>
      </c>
      <c r="M17" s="17">
        <f t="shared" si="0"/>
        <v>2</v>
      </c>
      <c r="N17" s="17">
        <f t="shared" si="0"/>
        <v>2</v>
      </c>
      <c r="O17" s="17">
        <f t="shared" si="0"/>
        <v>2</v>
      </c>
    </row>
    <row r="18" spans="2:15" x14ac:dyDescent="0.25">
      <c r="B18" s="18">
        <v>15</v>
      </c>
      <c r="C18" s="19" t="s">
        <v>84</v>
      </c>
      <c r="D18" s="20">
        <v>6</v>
      </c>
      <c r="E18" s="21">
        <v>1</v>
      </c>
      <c r="F18" s="22">
        <v>2</v>
      </c>
      <c r="G18" s="22">
        <v>5</v>
      </c>
      <c r="H18" s="22">
        <v>4</v>
      </c>
      <c r="I18" s="23">
        <v>4</v>
      </c>
      <c r="K18" s="17">
        <f t="shared" si="1"/>
        <v>6</v>
      </c>
      <c r="L18" s="17">
        <f t="shared" si="0"/>
        <v>12</v>
      </c>
      <c r="M18" s="17">
        <f t="shared" si="0"/>
        <v>30</v>
      </c>
      <c r="N18" s="17">
        <f t="shared" si="0"/>
        <v>24</v>
      </c>
      <c r="O18" s="17">
        <f t="shared" si="0"/>
        <v>24</v>
      </c>
    </row>
    <row r="19" spans="2:15" x14ac:dyDescent="0.25">
      <c r="B19" s="18">
        <v>16</v>
      </c>
      <c r="C19" s="19" t="s">
        <v>85</v>
      </c>
      <c r="D19" s="20">
        <v>9</v>
      </c>
      <c r="E19" s="21">
        <v>1</v>
      </c>
      <c r="F19" s="22">
        <v>1</v>
      </c>
      <c r="G19" s="22">
        <v>5</v>
      </c>
      <c r="H19" s="22">
        <v>5</v>
      </c>
      <c r="I19" s="23">
        <v>3</v>
      </c>
      <c r="K19" s="17">
        <f t="shared" si="1"/>
        <v>9</v>
      </c>
      <c r="L19" s="17">
        <f t="shared" si="0"/>
        <v>9</v>
      </c>
      <c r="M19" s="17">
        <f t="shared" si="0"/>
        <v>45</v>
      </c>
      <c r="N19" s="17">
        <f t="shared" si="0"/>
        <v>45</v>
      </c>
      <c r="O19" s="17">
        <f t="shared" si="0"/>
        <v>27</v>
      </c>
    </row>
    <row r="20" spans="2:15" x14ac:dyDescent="0.25">
      <c r="B20" s="18">
        <v>17</v>
      </c>
      <c r="C20" s="19" t="s">
        <v>86</v>
      </c>
      <c r="D20" s="20">
        <v>4</v>
      </c>
      <c r="E20" s="21">
        <v>1</v>
      </c>
      <c r="F20" s="22">
        <v>1</v>
      </c>
      <c r="G20" s="22">
        <v>5</v>
      </c>
      <c r="H20" s="22">
        <v>2</v>
      </c>
      <c r="I20" s="23">
        <v>4</v>
      </c>
      <c r="K20" s="17">
        <f t="shared" si="1"/>
        <v>4</v>
      </c>
      <c r="L20" s="17">
        <f t="shared" si="1"/>
        <v>4</v>
      </c>
      <c r="M20" s="17">
        <f t="shared" si="1"/>
        <v>20</v>
      </c>
      <c r="N20" s="17">
        <f t="shared" si="1"/>
        <v>8</v>
      </c>
      <c r="O20" s="17">
        <f t="shared" si="1"/>
        <v>16</v>
      </c>
    </row>
    <row r="21" spans="2:15" x14ac:dyDescent="0.25">
      <c r="B21" s="18">
        <v>18</v>
      </c>
      <c r="C21" s="19" t="s">
        <v>87</v>
      </c>
      <c r="D21" s="20">
        <v>4</v>
      </c>
      <c r="E21" s="21">
        <v>1</v>
      </c>
      <c r="F21" s="22">
        <v>1</v>
      </c>
      <c r="G21" s="22">
        <v>5</v>
      </c>
      <c r="H21" s="22">
        <v>3</v>
      </c>
      <c r="I21" s="23">
        <v>5</v>
      </c>
      <c r="K21" s="17">
        <f t="shared" si="1"/>
        <v>4</v>
      </c>
      <c r="L21" s="17">
        <f t="shared" si="1"/>
        <v>4</v>
      </c>
      <c r="M21" s="17">
        <f t="shared" si="1"/>
        <v>20</v>
      </c>
      <c r="N21" s="17">
        <f t="shared" si="1"/>
        <v>12</v>
      </c>
      <c r="O21" s="17">
        <f t="shared" si="1"/>
        <v>20</v>
      </c>
    </row>
    <row r="22" spans="2:15" x14ac:dyDescent="0.25">
      <c r="B22" s="18">
        <v>19</v>
      </c>
      <c r="C22" s="19" t="s">
        <v>88</v>
      </c>
      <c r="D22" s="20">
        <v>7</v>
      </c>
      <c r="E22" s="21">
        <v>1</v>
      </c>
      <c r="F22" s="22">
        <v>2</v>
      </c>
      <c r="G22" s="22">
        <v>4</v>
      </c>
      <c r="H22" s="22">
        <v>4</v>
      </c>
      <c r="I22" s="23">
        <v>4</v>
      </c>
      <c r="K22" s="17">
        <f t="shared" si="1"/>
        <v>7</v>
      </c>
      <c r="L22" s="17">
        <f t="shared" si="1"/>
        <v>14</v>
      </c>
      <c r="M22" s="17">
        <f t="shared" si="1"/>
        <v>28</v>
      </c>
      <c r="N22" s="17">
        <f t="shared" si="1"/>
        <v>28</v>
      </c>
      <c r="O22" s="17">
        <f t="shared" si="1"/>
        <v>28</v>
      </c>
    </row>
    <row r="23" spans="2:15" x14ac:dyDescent="0.25">
      <c r="B23" s="18">
        <v>20</v>
      </c>
      <c r="C23" s="19" t="s">
        <v>89</v>
      </c>
      <c r="D23" s="20">
        <v>5</v>
      </c>
      <c r="E23" s="21">
        <v>2</v>
      </c>
      <c r="F23" s="22">
        <v>2</v>
      </c>
      <c r="G23" s="22">
        <v>5</v>
      </c>
      <c r="H23" s="24">
        <v>4</v>
      </c>
      <c r="I23" s="25">
        <v>4</v>
      </c>
      <c r="K23" s="17">
        <f t="shared" si="1"/>
        <v>10</v>
      </c>
      <c r="L23" s="17">
        <f t="shared" si="1"/>
        <v>10</v>
      </c>
      <c r="M23" s="17">
        <f t="shared" si="1"/>
        <v>25</v>
      </c>
      <c r="N23" s="17">
        <f t="shared" si="1"/>
        <v>20</v>
      </c>
      <c r="O23" s="17">
        <f t="shared" si="1"/>
        <v>20</v>
      </c>
    </row>
    <row r="24" spans="2:15" x14ac:dyDescent="0.25">
      <c r="B24" s="18">
        <v>21</v>
      </c>
      <c r="C24" s="19" t="s">
        <v>90</v>
      </c>
      <c r="D24" s="20">
        <v>6</v>
      </c>
      <c r="E24" s="21">
        <v>1</v>
      </c>
      <c r="F24" s="22">
        <v>4</v>
      </c>
      <c r="G24" s="22">
        <v>3</v>
      </c>
      <c r="H24" s="24">
        <v>5</v>
      </c>
      <c r="I24" s="25">
        <v>4</v>
      </c>
      <c r="K24" s="17">
        <f t="shared" si="1"/>
        <v>6</v>
      </c>
      <c r="L24" s="17">
        <f t="shared" si="1"/>
        <v>24</v>
      </c>
      <c r="M24" s="17">
        <f t="shared" si="1"/>
        <v>18</v>
      </c>
      <c r="N24" s="17">
        <f t="shared" si="1"/>
        <v>30</v>
      </c>
      <c r="O24" s="17">
        <f t="shared" si="1"/>
        <v>24</v>
      </c>
    </row>
    <row r="25" spans="2:15" x14ac:dyDescent="0.25">
      <c r="B25" s="18">
        <v>22</v>
      </c>
      <c r="C25" s="19" t="s">
        <v>91</v>
      </c>
      <c r="D25" s="20">
        <v>7</v>
      </c>
      <c r="E25" s="21">
        <v>1</v>
      </c>
      <c r="F25" s="22">
        <v>3</v>
      </c>
      <c r="G25" s="24">
        <v>4</v>
      </c>
      <c r="H25" s="22">
        <v>5</v>
      </c>
      <c r="I25" s="25">
        <v>3</v>
      </c>
      <c r="K25" s="17">
        <f t="shared" si="1"/>
        <v>7</v>
      </c>
      <c r="L25" s="17">
        <f t="shared" si="1"/>
        <v>21</v>
      </c>
      <c r="M25" s="17">
        <f t="shared" si="1"/>
        <v>28</v>
      </c>
      <c r="N25" s="17">
        <f t="shared" si="1"/>
        <v>35</v>
      </c>
      <c r="O25" s="17">
        <f t="shared" si="1"/>
        <v>21</v>
      </c>
    </row>
    <row r="26" spans="2:15" x14ac:dyDescent="0.25">
      <c r="B26" s="18">
        <v>23</v>
      </c>
      <c r="C26" s="19" t="s">
        <v>92</v>
      </c>
      <c r="D26" s="20">
        <v>3</v>
      </c>
      <c r="E26" s="21">
        <v>1</v>
      </c>
      <c r="F26" s="22">
        <v>2</v>
      </c>
      <c r="G26" s="22">
        <v>5</v>
      </c>
      <c r="H26" s="22">
        <v>5</v>
      </c>
      <c r="I26" s="25">
        <v>5</v>
      </c>
      <c r="K26" s="17">
        <f t="shared" si="1"/>
        <v>3</v>
      </c>
      <c r="L26" s="17">
        <f t="shared" si="1"/>
        <v>6</v>
      </c>
      <c r="M26" s="17">
        <f t="shared" si="1"/>
        <v>15</v>
      </c>
      <c r="N26" s="17">
        <f t="shared" si="1"/>
        <v>15</v>
      </c>
      <c r="O26" s="17">
        <f t="shared" si="1"/>
        <v>15</v>
      </c>
    </row>
    <row r="27" spans="2:15" x14ac:dyDescent="0.25">
      <c r="B27" s="18">
        <v>24</v>
      </c>
      <c r="C27" s="19" t="s">
        <v>93</v>
      </c>
      <c r="D27" s="20">
        <v>1</v>
      </c>
      <c r="E27" s="21">
        <v>1</v>
      </c>
      <c r="F27" s="22">
        <v>3</v>
      </c>
      <c r="G27" s="22">
        <v>4</v>
      </c>
      <c r="H27" s="22">
        <v>5</v>
      </c>
      <c r="I27" s="25">
        <v>3</v>
      </c>
      <c r="K27" s="17">
        <f t="shared" si="1"/>
        <v>1</v>
      </c>
      <c r="L27" s="17">
        <f t="shared" si="1"/>
        <v>3</v>
      </c>
      <c r="M27" s="17">
        <f t="shared" si="1"/>
        <v>4</v>
      </c>
      <c r="N27" s="17">
        <f t="shared" si="1"/>
        <v>5</v>
      </c>
      <c r="O27" s="17">
        <f t="shared" si="1"/>
        <v>3</v>
      </c>
    </row>
    <row r="28" spans="2:15" ht="15.75" thickBot="1" x14ac:dyDescent="0.3">
      <c r="B28" s="26">
        <v>25</v>
      </c>
      <c r="C28" s="27" t="s">
        <v>94</v>
      </c>
      <c r="D28" s="28">
        <v>1</v>
      </c>
      <c r="E28" s="29">
        <v>1</v>
      </c>
      <c r="F28" s="30">
        <v>2</v>
      </c>
      <c r="G28" s="30">
        <v>5</v>
      </c>
      <c r="H28" s="30">
        <v>4</v>
      </c>
      <c r="I28" s="31">
        <v>3</v>
      </c>
      <c r="K28" s="17">
        <f t="shared" si="1"/>
        <v>1</v>
      </c>
      <c r="L28" s="17">
        <f t="shared" si="1"/>
        <v>2</v>
      </c>
      <c r="M28" s="17">
        <f t="shared" si="1"/>
        <v>5</v>
      </c>
      <c r="N28" s="17">
        <f t="shared" si="1"/>
        <v>4</v>
      </c>
      <c r="O28" s="17">
        <f t="shared" si="1"/>
        <v>3</v>
      </c>
    </row>
    <row r="29" spans="2:15" ht="15.75" thickBot="1" x14ac:dyDescent="0.3"/>
    <row r="30" spans="2:15" x14ac:dyDescent="0.25">
      <c r="I30" s="32" t="s">
        <v>95</v>
      </c>
      <c r="J30" s="33" t="s">
        <v>96</v>
      </c>
      <c r="K30" s="34">
        <f>SUM(K4:K28)</f>
        <v>212</v>
      </c>
      <c r="L30" s="35">
        <f>SUM(L4:L28)</f>
        <v>299</v>
      </c>
      <c r="M30" s="35">
        <f>SUM(M4:M28)</f>
        <v>621</v>
      </c>
      <c r="N30" s="35">
        <f>SUM(N4:N28)</f>
        <v>610</v>
      </c>
      <c r="O30" s="36">
        <f>SUM(O4:O28)</f>
        <v>535</v>
      </c>
    </row>
    <row r="32" spans="2:15" x14ac:dyDescent="0.25">
      <c r="D32" s="37"/>
      <c r="E32" s="37"/>
    </row>
    <row r="33" spans="5:5" x14ac:dyDescent="0.25">
      <c r="E33" s="38"/>
    </row>
    <row r="34" spans="5:5" x14ac:dyDescent="0.25">
      <c r="E34" s="38"/>
    </row>
  </sheetData>
  <mergeCells count="2">
    <mergeCell ref="K2:O2"/>
    <mergeCell ref="E2:I2"/>
  </mergeCells>
  <phoneticPr fontId="1" type="noConversion"/>
  <conditionalFormatting sqref="K4:O28">
    <cfRule type="colorScale" priority="1">
      <colorScale>
        <cfvo type="min"/>
        <cfvo type="max"/>
        <color rgb="FFFCFCFF"/>
        <color rgb="FFF8696B"/>
      </colorScale>
    </cfRule>
  </conditionalFormatting>
  <conditionalFormatting sqref="K30:O30">
    <cfRule type="colorScale" priority="3">
      <colorScale>
        <cfvo type="min"/>
        <cfvo type="max"/>
        <color rgb="FFFCFCFF"/>
        <color rgb="FF63BE7B"/>
      </colorScale>
    </cfRule>
  </conditionalFormatting>
  <conditionalFormatting sqref="M4:O28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showGridLines="0" workbookViewId="0">
      <selection activeCell="O13" sqref="O13"/>
    </sheetView>
  </sheetViews>
  <sheetFormatPr defaultColWidth="15.7109375" defaultRowHeight="15" x14ac:dyDescent="0.25"/>
  <cols>
    <col min="1" max="16384" width="15.7109375" style="1"/>
  </cols>
  <sheetData>
    <row r="1" spans="1:14" ht="75.75" thickBot="1" x14ac:dyDescent="0.3">
      <c r="A1" s="39" t="s">
        <v>62</v>
      </c>
      <c r="B1" s="40" t="s">
        <v>63</v>
      </c>
      <c r="C1" s="41" t="s">
        <v>97</v>
      </c>
      <c r="D1" s="42" t="s">
        <v>65</v>
      </c>
      <c r="E1" s="43" t="s">
        <v>66</v>
      </c>
      <c r="F1" s="43" t="s">
        <v>67</v>
      </c>
      <c r="G1" s="43" t="s">
        <v>68</v>
      </c>
      <c r="H1" s="43" t="s">
        <v>69</v>
      </c>
      <c r="J1" s="44" t="s">
        <v>65</v>
      </c>
      <c r="K1" s="44" t="s">
        <v>66</v>
      </c>
      <c r="L1" s="44" t="s">
        <v>67</v>
      </c>
      <c r="M1" s="44" t="s">
        <v>68</v>
      </c>
      <c r="N1" s="44" t="s">
        <v>69</v>
      </c>
    </row>
    <row r="2" spans="1:14" x14ac:dyDescent="0.25">
      <c r="A2" s="45">
        <v>1</v>
      </c>
      <c r="B2" s="46" t="str">
        <f>'Decision Analysis - Simple'!C4</f>
        <v>Criterium 1</v>
      </c>
      <c r="C2" s="47">
        <f>'Advanced Weight Calculation'!A3</f>
        <v>2.4615384615384617</v>
      </c>
      <c r="D2" s="48">
        <v>5</v>
      </c>
      <c r="E2" s="49">
        <v>5</v>
      </c>
      <c r="F2" s="49">
        <v>2</v>
      </c>
      <c r="G2" s="49">
        <v>3</v>
      </c>
      <c r="H2" s="49">
        <v>1</v>
      </c>
      <c r="J2" s="50">
        <f t="shared" ref="J2:L3" si="0">$C2*D2</f>
        <v>12.307692307692308</v>
      </c>
      <c r="K2" s="50">
        <f t="shared" si="0"/>
        <v>12.307692307692308</v>
      </c>
      <c r="L2" s="50">
        <f t="shared" si="0"/>
        <v>4.9230769230769234</v>
      </c>
      <c r="M2" s="50">
        <f t="shared" ref="M2:N2" si="1">$C2*G2</f>
        <v>7.384615384615385</v>
      </c>
      <c r="N2" s="50">
        <f t="shared" si="1"/>
        <v>2.4615384615384617</v>
      </c>
    </row>
    <row r="3" spans="1:14" x14ac:dyDescent="0.25">
      <c r="A3" s="45">
        <v>2</v>
      </c>
      <c r="B3" s="46" t="str">
        <f>'Decision Analysis - Simple'!C5</f>
        <v>Criterium 2</v>
      </c>
      <c r="C3" s="51">
        <f>'Advanced Weight Calculation'!A4</f>
        <v>6.4615384615384617</v>
      </c>
      <c r="D3" s="21">
        <v>0</v>
      </c>
      <c r="E3" s="22">
        <v>0</v>
      </c>
      <c r="F3" s="22">
        <v>5</v>
      </c>
      <c r="G3" s="22">
        <v>5</v>
      </c>
      <c r="H3" s="22">
        <v>3</v>
      </c>
      <c r="J3" s="50">
        <f t="shared" si="0"/>
        <v>0</v>
      </c>
      <c r="K3" s="50">
        <f t="shared" si="0"/>
        <v>0</v>
      </c>
      <c r="L3" s="50">
        <f t="shared" si="0"/>
        <v>32.307692307692307</v>
      </c>
      <c r="M3" s="50">
        <f t="shared" ref="M3" si="2">$C3*G3</f>
        <v>32.307692307692307</v>
      </c>
      <c r="N3" s="50">
        <f t="shared" ref="N3" si="3">$C3*H3</f>
        <v>19.384615384615387</v>
      </c>
    </row>
    <row r="4" spans="1:14" x14ac:dyDescent="0.25">
      <c r="A4" s="45">
        <v>3</v>
      </c>
      <c r="B4" s="46" t="str">
        <f>'Decision Analysis - Simple'!C6</f>
        <v>Criterium 3</v>
      </c>
      <c r="C4" s="51">
        <f>'Advanced Weight Calculation'!A5</f>
        <v>1.5384615384615385</v>
      </c>
      <c r="D4" s="21">
        <v>0</v>
      </c>
      <c r="E4" s="22">
        <v>0</v>
      </c>
      <c r="F4" s="22">
        <v>5</v>
      </c>
      <c r="G4" s="22">
        <v>5</v>
      </c>
      <c r="H4" s="22">
        <v>5</v>
      </c>
      <c r="J4" s="50">
        <f t="shared" ref="J4:J26" si="4">$C4*D4</f>
        <v>0</v>
      </c>
      <c r="K4" s="50">
        <f t="shared" ref="K4:K26" si="5">$C4*E4</f>
        <v>0</v>
      </c>
      <c r="L4" s="50">
        <f t="shared" ref="L4:L26" si="6">$C4*F4</f>
        <v>7.6923076923076925</v>
      </c>
      <c r="M4" s="50">
        <f t="shared" ref="M4:M26" si="7">$C4*G4</f>
        <v>7.6923076923076925</v>
      </c>
      <c r="N4" s="50">
        <f t="shared" ref="N4:N26" si="8">$C4*H4</f>
        <v>7.6923076923076925</v>
      </c>
    </row>
    <row r="5" spans="1:14" x14ac:dyDescent="0.25">
      <c r="A5" s="45">
        <v>4</v>
      </c>
      <c r="B5" s="46" t="str">
        <f>'Decision Analysis - Simple'!C7</f>
        <v>Criterium 4</v>
      </c>
      <c r="C5" s="51">
        <f>'Advanced Weight Calculation'!A6</f>
        <v>7.6923076923076925</v>
      </c>
      <c r="D5" s="21">
        <v>5</v>
      </c>
      <c r="E5" s="22">
        <v>4</v>
      </c>
      <c r="F5" s="22">
        <v>4</v>
      </c>
      <c r="G5" s="22">
        <v>4</v>
      </c>
      <c r="H5" s="22">
        <v>4</v>
      </c>
      <c r="J5" s="50">
        <f t="shared" si="4"/>
        <v>38.46153846153846</v>
      </c>
      <c r="K5" s="50">
        <f t="shared" si="5"/>
        <v>30.76923076923077</v>
      </c>
      <c r="L5" s="50">
        <f t="shared" si="6"/>
        <v>30.76923076923077</v>
      </c>
      <c r="M5" s="50">
        <f t="shared" si="7"/>
        <v>30.76923076923077</v>
      </c>
      <c r="N5" s="50">
        <f t="shared" si="8"/>
        <v>30.76923076923077</v>
      </c>
    </row>
    <row r="6" spans="1:14" x14ac:dyDescent="0.25">
      <c r="A6" s="45">
        <v>5</v>
      </c>
      <c r="B6" s="46" t="str">
        <f>'Decision Analysis - Simple'!C8</f>
        <v>Criterium 5</v>
      </c>
      <c r="C6" s="51">
        <f>'Advanced Weight Calculation'!A7</f>
        <v>5.8461538461538458</v>
      </c>
      <c r="D6" s="21">
        <v>0</v>
      </c>
      <c r="E6" s="22">
        <v>2</v>
      </c>
      <c r="F6" s="22">
        <v>5</v>
      </c>
      <c r="G6" s="22">
        <v>5</v>
      </c>
      <c r="H6" s="22">
        <v>5</v>
      </c>
      <c r="J6" s="50">
        <f t="shared" si="4"/>
        <v>0</v>
      </c>
      <c r="K6" s="50">
        <f t="shared" si="5"/>
        <v>11.692307692307692</v>
      </c>
      <c r="L6" s="50">
        <f t="shared" si="6"/>
        <v>29.23076923076923</v>
      </c>
      <c r="M6" s="50">
        <f t="shared" si="7"/>
        <v>29.23076923076923</v>
      </c>
      <c r="N6" s="50">
        <f t="shared" si="8"/>
        <v>29.23076923076923</v>
      </c>
    </row>
    <row r="7" spans="1:14" x14ac:dyDescent="0.25">
      <c r="A7" s="45">
        <v>6</v>
      </c>
      <c r="B7" s="46" t="str">
        <f>'Decision Analysis - Simple'!C9</f>
        <v>Criterium 6</v>
      </c>
      <c r="C7" s="51">
        <f>'Advanced Weight Calculation'!A8</f>
        <v>7.384615384615385</v>
      </c>
      <c r="D7" s="21">
        <v>1</v>
      </c>
      <c r="E7" s="22">
        <v>2</v>
      </c>
      <c r="F7" s="22">
        <v>5</v>
      </c>
      <c r="G7" s="22">
        <v>5</v>
      </c>
      <c r="H7" s="22">
        <v>4</v>
      </c>
      <c r="J7" s="50">
        <f t="shared" si="4"/>
        <v>7.384615384615385</v>
      </c>
      <c r="K7" s="50">
        <f t="shared" si="5"/>
        <v>14.76923076923077</v>
      </c>
      <c r="L7" s="50">
        <f t="shared" si="6"/>
        <v>36.923076923076927</v>
      </c>
      <c r="M7" s="50">
        <f t="shared" si="7"/>
        <v>36.923076923076927</v>
      </c>
      <c r="N7" s="50">
        <f t="shared" si="8"/>
        <v>29.53846153846154</v>
      </c>
    </row>
    <row r="8" spans="1:14" x14ac:dyDescent="0.25">
      <c r="A8" s="45">
        <v>7</v>
      </c>
      <c r="B8" s="46" t="str">
        <f>'Decision Analysis - Simple'!C10</f>
        <v>Criterium 7</v>
      </c>
      <c r="C8" s="51">
        <f>'Advanced Weight Calculation'!A9</f>
        <v>3.0769230769230771</v>
      </c>
      <c r="D8" s="21">
        <v>2</v>
      </c>
      <c r="E8" s="22">
        <v>2</v>
      </c>
      <c r="F8" s="22">
        <v>5</v>
      </c>
      <c r="G8" s="22">
        <v>5</v>
      </c>
      <c r="H8" s="22">
        <v>3</v>
      </c>
      <c r="J8" s="50">
        <f t="shared" si="4"/>
        <v>6.1538461538461542</v>
      </c>
      <c r="K8" s="50">
        <f t="shared" si="5"/>
        <v>6.1538461538461542</v>
      </c>
      <c r="L8" s="50">
        <f t="shared" si="6"/>
        <v>15.384615384615385</v>
      </c>
      <c r="M8" s="50">
        <f t="shared" si="7"/>
        <v>15.384615384615385</v>
      </c>
      <c r="N8" s="50">
        <f t="shared" si="8"/>
        <v>9.2307692307692317</v>
      </c>
    </row>
    <row r="9" spans="1:14" x14ac:dyDescent="0.25">
      <c r="A9" s="45">
        <v>8</v>
      </c>
      <c r="B9" s="46" t="str">
        <f>'Decision Analysis - Simple'!C11</f>
        <v>Criterium 8</v>
      </c>
      <c r="C9" s="51">
        <f>'Advanced Weight Calculation'!A10</f>
        <v>6.7692307692307692</v>
      </c>
      <c r="D9" s="21">
        <v>2</v>
      </c>
      <c r="E9" s="22">
        <v>2</v>
      </c>
      <c r="F9" s="22">
        <v>5</v>
      </c>
      <c r="G9" s="22">
        <v>4</v>
      </c>
      <c r="H9" s="22">
        <v>4</v>
      </c>
      <c r="J9" s="50">
        <f t="shared" si="4"/>
        <v>13.538461538461538</v>
      </c>
      <c r="K9" s="50">
        <f t="shared" si="5"/>
        <v>13.538461538461538</v>
      </c>
      <c r="L9" s="50">
        <f t="shared" si="6"/>
        <v>33.846153846153847</v>
      </c>
      <c r="M9" s="50">
        <f t="shared" si="7"/>
        <v>27.076923076923077</v>
      </c>
      <c r="N9" s="50">
        <f t="shared" si="8"/>
        <v>27.076923076923077</v>
      </c>
    </row>
    <row r="10" spans="1:14" x14ac:dyDescent="0.25">
      <c r="A10" s="45">
        <v>9</v>
      </c>
      <c r="B10" s="46" t="str">
        <f>'Decision Analysis - Simple'!C12</f>
        <v>Criterium 9</v>
      </c>
      <c r="C10" s="51">
        <f>'Advanced Weight Calculation'!A11</f>
        <v>4.615384615384615</v>
      </c>
      <c r="D10" s="21">
        <v>1</v>
      </c>
      <c r="E10" s="22">
        <v>2</v>
      </c>
      <c r="F10" s="22">
        <v>3</v>
      </c>
      <c r="G10" s="22">
        <v>4</v>
      </c>
      <c r="H10" s="22">
        <v>5</v>
      </c>
      <c r="J10" s="50">
        <f t="shared" si="4"/>
        <v>4.615384615384615</v>
      </c>
      <c r="K10" s="50">
        <f t="shared" si="5"/>
        <v>9.2307692307692299</v>
      </c>
      <c r="L10" s="50">
        <f t="shared" si="6"/>
        <v>13.846153846153845</v>
      </c>
      <c r="M10" s="50">
        <f t="shared" si="7"/>
        <v>18.46153846153846</v>
      </c>
      <c r="N10" s="50">
        <f t="shared" si="8"/>
        <v>23.076923076923073</v>
      </c>
    </row>
    <row r="11" spans="1:14" x14ac:dyDescent="0.25">
      <c r="A11" s="45">
        <v>10</v>
      </c>
      <c r="B11" s="46" t="str">
        <f>'Decision Analysis - Simple'!C13</f>
        <v>Criterium 10</v>
      </c>
      <c r="C11" s="51">
        <f>'Advanced Weight Calculation'!A12</f>
        <v>4.615384615384615</v>
      </c>
      <c r="D11" s="21">
        <v>1</v>
      </c>
      <c r="E11" s="22">
        <v>2</v>
      </c>
      <c r="F11" s="24">
        <v>5</v>
      </c>
      <c r="G11" s="24">
        <v>5</v>
      </c>
      <c r="H11" s="24">
        <v>3</v>
      </c>
      <c r="J11" s="50">
        <f t="shared" si="4"/>
        <v>4.615384615384615</v>
      </c>
      <c r="K11" s="50">
        <f t="shared" si="5"/>
        <v>9.2307692307692299</v>
      </c>
      <c r="L11" s="50">
        <f t="shared" si="6"/>
        <v>23.076923076923073</v>
      </c>
      <c r="M11" s="50">
        <f t="shared" si="7"/>
        <v>23.076923076923073</v>
      </c>
      <c r="N11" s="50">
        <f t="shared" si="8"/>
        <v>13.846153846153845</v>
      </c>
    </row>
    <row r="12" spans="1:14" x14ac:dyDescent="0.25">
      <c r="A12" s="45">
        <v>11</v>
      </c>
      <c r="B12" s="46" t="str">
        <f>'Decision Analysis - Simple'!C14</f>
        <v>Criterium 11</v>
      </c>
      <c r="C12" s="51">
        <f>'Advanced Weight Calculation'!A13</f>
        <v>3.6923076923076925</v>
      </c>
      <c r="D12" s="21">
        <v>0</v>
      </c>
      <c r="E12" s="22">
        <v>0</v>
      </c>
      <c r="F12" s="22">
        <v>5</v>
      </c>
      <c r="G12" s="22">
        <v>5</v>
      </c>
      <c r="H12" s="22">
        <v>5</v>
      </c>
      <c r="J12" s="50">
        <f t="shared" si="4"/>
        <v>0</v>
      </c>
      <c r="K12" s="50">
        <f t="shared" si="5"/>
        <v>0</v>
      </c>
      <c r="L12" s="50">
        <f t="shared" si="6"/>
        <v>18.461538461538463</v>
      </c>
      <c r="M12" s="50">
        <f t="shared" si="7"/>
        <v>18.461538461538463</v>
      </c>
      <c r="N12" s="50">
        <f t="shared" si="8"/>
        <v>18.461538461538463</v>
      </c>
    </row>
    <row r="13" spans="1:14" x14ac:dyDescent="0.25">
      <c r="A13" s="45">
        <v>12</v>
      </c>
      <c r="B13" s="46" t="str">
        <f>'Decision Analysis - Simple'!C15</f>
        <v>Criterium 12</v>
      </c>
      <c r="C13" s="51">
        <f>'Advanced Weight Calculation'!A14</f>
        <v>1.2307692307692308</v>
      </c>
      <c r="D13" s="21">
        <v>0</v>
      </c>
      <c r="E13" s="22">
        <v>5</v>
      </c>
      <c r="F13" s="22">
        <v>5</v>
      </c>
      <c r="G13" s="22">
        <v>5</v>
      </c>
      <c r="H13" s="22">
        <v>5</v>
      </c>
      <c r="J13" s="50">
        <f t="shared" si="4"/>
        <v>0</v>
      </c>
      <c r="K13" s="50">
        <f t="shared" si="5"/>
        <v>6.1538461538461542</v>
      </c>
      <c r="L13" s="50">
        <f t="shared" si="6"/>
        <v>6.1538461538461542</v>
      </c>
      <c r="M13" s="50">
        <f t="shared" si="7"/>
        <v>6.1538461538461542</v>
      </c>
      <c r="N13" s="50">
        <f t="shared" si="8"/>
        <v>6.1538461538461542</v>
      </c>
    </row>
    <row r="14" spans="1:14" x14ac:dyDescent="0.25">
      <c r="A14" s="45">
        <v>13</v>
      </c>
      <c r="B14" s="46" t="str">
        <f>'Decision Analysis - Simple'!C16</f>
        <v>Criterium 13</v>
      </c>
      <c r="C14" s="51">
        <f>'Advanced Weight Calculation'!A15</f>
        <v>6.1538461538461542</v>
      </c>
      <c r="D14" s="21">
        <v>1</v>
      </c>
      <c r="E14" s="22">
        <v>2</v>
      </c>
      <c r="F14" s="22">
        <v>5</v>
      </c>
      <c r="G14" s="22">
        <v>5</v>
      </c>
      <c r="H14" s="22">
        <v>5</v>
      </c>
      <c r="J14" s="50">
        <f t="shared" si="4"/>
        <v>6.1538461538461542</v>
      </c>
      <c r="K14" s="50">
        <f t="shared" si="5"/>
        <v>12.307692307692308</v>
      </c>
      <c r="L14" s="50">
        <f t="shared" si="6"/>
        <v>30.76923076923077</v>
      </c>
      <c r="M14" s="50">
        <f t="shared" si="7"/>
        <v>30.76923076923077</v>
      </c>
      <c r="N14" s="50">
        <f t="shared" si="8"/>
        <v>30.76923076923077</v>
      </c>
    </row>
    <row r="15" spans="1:14" x14ac:dyDescent="0.25">
      <c r="A15" s="45">
        <v>14</v>
      </c>
      <c r="B15" s="46" t="str">
        <f>'Decision Analysis - Simple'!C17</f>
        <v>Criterium 14</v>
      </c>
      <c r="C15" s="51">
        <f>'Advanced Weight Calculation'!A16</f>
        <v>1.2307692307692308</v>
      </c>
      <c r="D15" s="21">
        <v>0</v>
      </c>
      <c r="E15" s="22">
        <v>0</v>
      </c>
      <c r="F15" s="22">
        <v>0</v>
      </c>
      <c r="G15" s="22">
        <v>0</v>
      </c>
      <c r="H15" s="22">
        <v>0</v>
      </c>
      <c r="J15" s="50">
        <f t="shared" si="4"/>
        <v>0</v>
      </c>
      <c r="K15" s="50">
        <f t="shared" si="5"/>
        <v>0</v>
      </c>
      <c r="L15" s="50">
        <f t="shared" si="6"/>
        <v>0</v>
      </c>
      <c r="M15" s="50">
        <f t="shared" si="7"/>
        <v>0</v>
      </c>
      <c r="N15" s="50">
        <f t="shared" si="8"/>
        <v>0</v>
      </c>
    </row>
    <row r="16" spans="1:14" x14ac:dyDescent="0.25">
      <c r="A16" s="45">
        <v>15</v>
      </c>
      <c r="B16" s="46" t="str">
        <f>'Decision Analysis - Simple'!C18</f>
        <v>Criterium 15</v>
      </c>
      <c r="C16" s="51">
        <f>'Advanced Weight Calculation'!A17</f>
        <v>4</v>
      </c>
      <c r="D16" s="21">
        <v>1</v>
      </c>
      <c r="E16" s="22">
        <v>2</v>
      </c>
      <c r="F16" s="22">
        <v>5</v>
      </c>
      <c r="G16" s="22">
        <v>4</v>
      </c>
      <c r="H16" s="22">
        <v>4</v>
      </c>
      <c r="J16" s="50">
        <f t="shared" si="4"/>
        <v>4</v>
      </c>
      <c r="K16" s="50">
        <f t="shared" si="5"/>
        <v>8</v>
      </c>
      <c r="L16" s="50">
        <f t="shared" si="6"/>
        <v>20</v>
      </c>
      <c r="M16" s="50">
        <f t="shared" si="7"/>
        <v>16</v>
      </c>
      <c r="N16" s="50">
        <f t="shared" si="8"/>
        <v>16</v>
      </c>
    </row>
    <row r="17" spans="1:14" x14ac:dyDescent="0.25">
      <c r="A17" s="45">
        <v>16</v>
      </c>
      <c r="B17" s="46" t="str">
        <f>'Decision Analysis - Simple'!C19</f>
        <v>Criterium 16</v>
      </c>
      <c r="C17" s="51">
        <f>'Advanced Weight Calculation'!A18</f>
        <v>6.4615384615384617</v>
      </c>
      <c r="D17" s="21">
        <v>0</v>
      </c>
      <c r="E17" s="22">
        <v>0</v>
      </c>
      <c r="F17" s="22">
        <v>5</v>
      </c>
      <c r="G17" s="22">
        <v>5</v>
      </c>
      <c r="H17" s="22">
        <v>3</v>
      </c>
      <c r="J17" s="50">
        <f t="shared" si="4"/>
        <v>0</v>
      </c>
      <c r="K17" s="50">
        <f t="shared" si="5"/>
        <v>0</v>
      </c>
      <c r="L17" s="50">
        <f t="shared" si="6"/>
        <v>32.307692307692307</v>
      </c>
      <c r="M17" s="50">
        <f t="shared" si="7"/>
        <v>32.307692307692307</v>
      </c>
      <c r="N17" s="50">
        <f t="shared" si="8"/>
        <v>19.384615384615387</v>
      </c>
    </row>
    <row r="18" spans="1:14" x14ac:dyDescent="0.25">
      <c r="A18" s="45">
        <v>17</v>
      </c>
      <c r="B18" s="46" t="str">
        <f>'Decision Analysis - Simple'!C20</f>
        <v>Criterium 17</v>
      </c>
      <c r="C18" s="51">
        <f>'Advanced Weight Calculation'!A19</f>
        <v>3.0769230769230771</v>
      </c>
      <c r="D18" s="21">
        <v>0</v>
      </c>
      <c r="E18" s="22">
        <v>0</v>
      </c>
      <c r="F18" s="22">
        <v>5</v>
      </c>
      <c r="G18" s="22">
        <v>1</v>
      </c>
      <c r="H18" s="22">
        <v>4</v>
      </c>
      <c r="J18" s="50">
        <f t="shared" si="4"/>
        <v>0</v>
      </c>
      <c r="K18" s="50">
        <f t="shared" si="5"/>
        <v>0</v>
      </c>
      <c r="L18" s="50">
        <f t="shared" si="6"/>
        <v>15.384615384615385</v>
      </c>
      <c r="M18" s="50">
        <f t="shared" si="7"/>
        <v>3.0769230769230771</v>
      </c>
      <c r="N18" s="50">
        <f t="shared" si="8"/>
        <v>12.307692307692308</v>
      </c>
    </row>
    <row r="19" spans="1:14" x14ac:dyDescent="0.25">
      <c r="A19" s="45">
        <v>18</v>
      </c>
      <c r="B19" s="46" t="str">
        <f>'Decision Analysis - Simple'!C21</f>
        <v>Criterium 18</v>
      </c>
      <c r="C19" s="51">
        <f>'Advanced Weight Calculation'!A20</f>
        <v>2.7692307692307692</v>
      </c>
      <c r="D19" s="21">
        <v>0</v>
      </c>
      <c r="E19" s="22">
        <v>0</v>
      </c>
      <c r="F19" s="22">
        <v>5</v>
      </c>
      <c r="G19" s="22">
        <v>3</v>
      </c>
      <c r="H19" s="22">
        <v>5</v>
      </c>
      <c r="J19" s="50">
        <f t="shared" si="4"/>
        <v>0</v>
      </c>
      <c r="K19" s="50">
        <f t="shared" si="5"/>
        <v>0</v>
      </c>
      <c r="L19" s="50">
        <f t="shared" si="6"/>
        <v>13.846153846153847</v>
      </c>
      <c r="M19" s="50">
        <f t="shared" si="7"/>
        <v>8.3076923076923066</v>
      </c>
      <c r="N19" s="50">
        <f t="shared" si="8"/>
        <v>13.846153846153847</v>
      </c>
    </row>
    <row r="20" spans="1:14" x14ac:dyDescent="0.25">
      <c r="A20" s="45">
        <v>19</v>
      </c>
      <c r="B20" s="46" t="str">
        <f>'Decision Analysis - Simple'!C22</f>
        <v>Criterium 19</v>
      </c>
      <c r="C20" s="51">
        <f>'Advanced Weight Calculation'!A21</f>
        <v>5.2307692307692308</v>
      </c>
      <c r="D20" s="21">
        <v>1</v>
      </c>
      <c r="E20" s="22">
        <v>2</v>
      </c>
      <c r="F20" s="22">
        <v>4</v>
      </c>
      <c r="G20" s="22">
        <v>4</v>
      </c>
      <c r="H20" s="22">
        <v>4</v>
      </c>
      <c r="J20" s="50">
        <f t="shared" si="4"/>
        <v>5.2307692307692308</v>
      </c>
      <c r="K20" s="50">
        <f t="shared" si="5"/>
        <v>10.461538461538462</v>
      </c>
      <c r="L20" s="50">
        <f t="shared" si="6"/>
        <v>20.923076923076923</v>
      </c>
      <c r="M20" s="50">
        <f t="shared" si="7"/>
        <v>20.923076923076923</v>
      </c>
      <c r="N20" s="50">
        <f t="shared" si="8"/>
        <v>20.923076923076923</v>
      </c>
    </row>
    <row r="21" spans="1:14" x14ac:dyDescent="0.25">
      <c r="A21" s="45">
        <v>20</v>
      </c>
      <c r="B21" s="46" t="str">
        <f>'Decision Analysis - Simple'!C23</f>
        <v>Criterium 20</v>
      </c>
      <c r="C21" s="51">
        <f>'Advanced Weight Calculation'!A22</f>
        <v>3.3846153846153846</v>
      </c>
      <c r="D21" s="21">
        <v>2</v>
      </c>
      <c r="E21" s="22">
        <v>2</v>
      </c>
      <c r="F21" s="22">
        <v>5</v>
      </c>
      <c r="G21" s="24">
        <v>4</v>
      </c>
      <c r="H21" s="24">
        <v>4</v>
      </c>
      <c r="J21" s="50">
        <f t="shared" si="4"/>
        <v>6.7692307692307692</v>
      </c>
      <c r="K21" s="50">
        <f t="shared" si="5"/>
        <v>6.7692307692307692</v>
      </c>
      <c r="L21" s="50">
        <f t="shared" si="6"/>
        <v>16.923076923076923</v>
      </c>
      <c r="M21" s="50">
        <f t="shared" si="7"/>
        <v>13.538461538461538</v>
      </c>
      <c r="N21" s="50">
        <f t="shared" si="8"/>
        <v>13.538461538461538</v>
      </c>
    </row>
    <row r="22" spans="1:14" x14ac:dyDescent="0.25">
      <c r="A22" s="45">
        <v>21</v>
      </c>
      <c r="B22" s="46" t="str">
        <f>'Decision Analysis - Simple'!C24</f>
        <v>Criterium 21</v>
      </c>
      <c r="C22" s="51">
        <f>'Advanced Weight Calculation'!A23</f>
        <v>4.615384615384615</v>
      </c>
      <c r="D22" s="21">
        <v>1</v>
      </c>
      <c r="E22" s="22">
        <v>4</v>
      </c>
      <c r="F22" s="22">
        <v>3</v>
      </c>
      <c r="G22" s="24">
        <v>5</v>
      </c>
      <c r="H22" s="24">
        <v>4</v>
      </c>
      <c r="J22" s="50">
        <f t="shared" si="4"/>
        <v>4.615384615384615</v>
      </c>
      <c r="K22" s="50">
        <f t="shared" si="5"/>
        <v>18.46153846153846</v>
      </c>
      <c r="L22" s="50">
        <f t="shared" si="6"/>
        <v>13.846153846153845</v>
      </c>
      <c r="M22" s="50">
        <f t="shared" si="7"/>
        <v>23.076923076923073</v>
      </c>
      <c r="N22" s="50">
        <f t="shared" si="8"/>
        <v>18.46153846153846</v>
      </c>
    </row>
    <row r="23" spans="1:14" x14ac:dyDescent="0.25">
      <c r="A23" s="45">
        <v>22</v>
      </c>
      <c r="B23" s="46" t="str">
        <f>'Decision Analysis - Simple'!C25</f>
        <v>Criterium 22</v>
      </c>
      <c r="C23" s="51">
        <f>'Advanced Weight Calculation'!A24</f>
        <v>4.9230769230769234</v>
      </c>
      <c r="D23" s="21">
        <v>1</v>
      </c>
      <c r="E23" s="22">
        <v>3</v>
      </c>
      <c r="F23" s="24">
        <v>4</v>
      </c>
      <c r="G23" s="22">
        <v>5</v>
      </c>
      <c r="H23" s="24">
        <v>3</v>
      </c>
      <c r="J23" s="50">
        <f t="shared" si="4"/>
        <v>4.9230769230769234</v>
      </c>
      <c r="K23" s="50">
        <f t="shared" si="5"/>
        <v>14.76923076923077</v>
      </c>
      <c r="L23" s="50">
        <f t="shared" si="6"/>
        <v>19.692307692307693</v>
      </c>
      <c r="M23" s="50">
        <f t="shared" si="7"/>
        <v>24.615384615384617</v>
      </c>
      <c r="N23" s="50">
        <f t="shared" si="8"/>
        <v>14.76923076923077</v>
      </c>
    </row>
    <row r="24" spans="1:14" x14ac:dyDescent="0.25">
      <c r="A24" s="45">
        <v>23</v>
      </c>
      <c r="B24" s="46" t="str">
        <f>'Decision Analysis - Simple'!C26</f>
        <v>Criterium 23</v>
      </c>
      <c r="C24" s="51">
        <f>'Advanced Weight Calculation'!A25</f>
        <v>1.8461538461538463</v>
      </c>
      <c r="D24" s="21">
        <v>0</v>
      </c>
      <c r="E24" s="22">
        <v>2</v>
      </c>
      <c r="F24" s="22">
        <v>5</v>
      </c>
      <c r="G24" s="22">
        <v>5</v>
      </c>
      <c r="H24" s="24">
        <v>5</v>
      </c>
      <c r="J24" s="50">
        <f t="shared" si="4"/>
        <v>0</v>
      </c>
      <c r="K24" s="50">
        <f t="shared" si="5"/>
        <v>3.6923076923076925</v>
      </c>
      <c r="L24" s="50">
        <f t="shared" si="6"/>
        <v>9.2307692307692317</v>
      </c>
      <c r="M24" s="50">
        <f t="shared" si="7"/>
        <v>9.2307692307692317</v>
      </c>
      <c r="N24" s="50">
        <f t="shared" si="8"/>
        <v>9.2307692307692317</v>
      </c>
    </row>
    <row r="25" spans="1:14" x14ac:dyDescent="0.25">
      <c r="A25" s="45">
        <v>24</v>
      </c>
      <c r="B25" s="46" t="str">
        <f>'Decision Analysis - Simple'!C27</f>
        <v>Criterium 24</v>
      </c>
      <c r="C25" s="51">
        <f>'Advanced Weight Calculation'!A26</f>
        <v>0.61538461538461542</v>
      </c>
      <c r="D25" s="21">
        <v>0</v>
      </c>
      <c r="E25" s="22">
        <v>3</v>
      </c>
      <c r="F25" s="22">
        <v>4</v>
      </c>
      <c r="G25" s="22">
        <v>5</v>
      </c>
      <c r="H25" s="24">
        <v>3</v>
      </c>
      <c r="J25" s="50">
        <f t="shared" si="4"/>
        <v>0</v>
      </c>
      <c r="K25" s="50">
        <f t="shared" si="5"/>
        <v>1.8461538461538463</v>
      </c>
      <c r="L25" s="50">
        <f t="shared" si="6"/>
        <v>2.4615384615384617</v>
      </c>
      <c r="M25" s="50">
        <f t="shared" si="7"/>
        <v>3.0769230769230771</v>
      </c>
      <c r="N25" s="50">
        <f t="shared" si="8"/>
        <v>1.8461538461538463</v>
      </c>
    </row>
    <row r="26" spans="1:14" ht="15.75" thickBot="1" x14ac:dyDescent="0.3">
      <c r="A26" s="52">
        <v>25</v>
      </c>
      <c r="B26" s="46" t="str">
        <f>'Decision Analysis - Simple'!C28</f>
        <v>Criterium 25</v>
      </c>
      <c r="C26" s="53">
        <f>'Advanced Weight Calculation'!A27</f>
        <v>0.30769230769230771</v>
      </c>
      <c r="D26" s="29">
        <v>1</v>
      </c>
      <c r="E26" s="30">
        <v>2</v>
      </c>
      <c r="F26" s="30">
        <v>5</v>
      </c>
      <c r="G26" s="30">
        <v>4</v>
      </c>
      <c r="H26" s="54">
        <v>3</v>
      </c>
      <c r="J26" s="50">
        <f t="shared" si="4"/>
        <v>0.30769230769230771</v>
      </c>
      <c r="K26" s="50">
        <f t="shared" si="5"/>
        <v>0.61538461538461542</v>
      </c>
      <c r="L26" s="50">
        <f t="shared" si="6"/>
        <v>1.5384615384615385</v>
      </c>
      <c r="M26" s="50">
        <f t="shared" si="7"/>
        <v>1.2307692307692308</v>
      </c>
      <c r="N26" s="50">
        <f t="shared" si="8"/>
        <v>0.92307692307692313</v>
      </c>
    </row>
    <row r="27" spans="1:14" ht="15.75" thickBot="1" x14ac:dyDescent="0.3"/>
    <row r="28" spans="1:14" x14ac:dyDescent="0.25">
      <c r="I28" s="32" t="s">
        <v>95</v>
      </c>
      <c r="J28" s="55">
        <f>SUM(J2:J26)</f>
        <v>119.07692307692307</v>
      </c>
      <c r="K28" s="56">
        <f>SUM(K2:K26)</f>
        <v>190.76923076923075</v>
      </c>
      <c r="L28" s="57">
        <f>SUM(L2:L26)</f>
        <v>449.53846153846149</v>
      </c>
      <c r="M28" s="57">
        <f>SUM(M2:M26)</f>
        <v>439.07692307692315</v>
      </c>
      <c r="N28" s="57">
        <f>SUM(N2:N26)</f>
        <v>388.92307692307685</v>
      </c>
    </row>
    <row r="30" spans="1:14" x14ac:dyDescent="0.25">
      <c r="D30" s="2" t="s">
        <v>98</v>
      </c>
    </row>
    <row r="31" spans="1:14" x14ac:dyDescent="0.25">
      <c r="D31" s="58" t="s">
        <v>99</v>
      </c>
    </row>
    <row r="32" spans="1:14" x14ac:dyDescent="0.25">
      <c r="D32" s="58" t="s">
        <v>100</v>
      </c>
    </row>
  </sheetData>
  <conditionalFormatting sqref="C2:C26">
    <cfRule type="colorScale" priority="6">
      <colorScale>
        <cfvo type="min"/>
        <cfvo type="max"/>
        <color rgb="FFFCFCFF"/>
        <color rgb="FFF8696B"/>
      </colorScale>
    </cfRule>
  </conditionalFormatting>
  <conditionalFormatting sqref="J28:N28">
    <cfRule type="colorScale" priority="5">
      <colorScale>
        <cfvo type="min"/>
        <cfvo type="max"/>
        <color rgb="FFFCFCFF"/>
        <color rgb="FF63BE7B"/>
      </colorScale>
    </cfRule>
  </conditionalFormatting>
  <conditionalFormatting sqref="L2:N26">
    <cfRule type="colorScale" priority="4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1"/>
  <sheetViews>
    <sheetView zoomScale="110" zoomScaleNormal="110" workbookViewId="0">
      <pane xSplit="4" topLeftCell="AE1" activePane="topRight" state="frozen"/>
      <selection pane="topRight" activeCell="AM15" sqref="AM15"/>
    </sheetView>
  </sheetViews>
  <sheetFormatPr defaultColWidth="9.140625" defaultRowHeight="15" x14ac:dyDescent="0.25"/>
  <cols>
    <col min="1" max="1" width="12.28515625" style="1" bestFit="1" customWidth="1"/>
    <col min="2" max="2" width="7.5703125" style="1" bestFit="1" customWidth="1"/>
    <col min="3" max="3" width="14.28515625" style="1" bestFit="1" customWidth="1"/>
    <col min="4" max="4" width="4.140625" style="1" bestFit="1" customWidth="1"/>
    <col min="5" max="5" width="79.85546875" style="1" bestFit="1" customWidth="1"/>
    <col min="6" max="6" width="12.7109375" style="1" bestFit="1" customWidth="1"/>
    <col min="7" max="8" width="12.85546875" style="1" bestFit="1" customWidth="1"/>
    <col min="9" max="13" width="12.7109375" style="1" bestFit="1" customWidth="1"/>
    <col min="14" max="14" width="13.85546875" style="1" bestFit="1" customWidth="1"/>
    <col min="15" max="15" width="13.5703125" style="1" bestFit="1" customWidth="1"/>
    <col min="16" max="16" width="13.85546875" style="1" bestFit="1" customWidth="1"/>
    <col min="17" max="18" width="14" style="1" bestFit="1" customWidth="1"/>
    <col min="19" max="23" width="13.85546875" style="1" bestFit="1" customWidth="1"/>
    <col min="24" max="24" width="14.140625" style="1" bestFit="1" customWidth="1"/>
    <col min="25" max="25" width="13.85546875" style="1" bestFit="1" customWidth="1"/>
    <col min="26" max="26" width="14.140625" style="1" bestFit="1" customWidth="1"/>
    <col min="27" max="28" width="14.28515625" style="1" bestFit="1" customWidth="1"/>
    <col min="29" max="29" width="14.140625" style="1" bestFit="1" customWidth="1"/>
    <col min="30" max="30" width="9.140625" style="1"/>
    <col min="31" max="31" width="14.85546875" style="1" bestFit="1" customWidth="1"/>
    <col min="32" max="16384" width="9.140625" style="1"/>
  </cols>
  <sheetData>
    <row r="1" spans="1:31" ht="15.75" thickBot="1" x14ac:dyDescent="0.3">
      <c r="D1" s="59"/>
      <c r="E1" s="46" t="str">
        <f>C3</f>
        <v>Criterium 1</v>
      </c>
      <c r="F1" s="46" t="str">
        <f>C4</f>
        <v>Criterium 2</v>
      </c>
      <c r="G1" s="46" t="str">
        <f>C5</f>
        <v>Criterium 3</v>
      </c>
      <c r="H1" s="46" t="str">
        <f>C6</f>
        <v>Criterium 4</v>
      </c>
      <c r="I1" s="46" t="str">
        <f>C7</f>
        <v>Criterium 5</v>
      </c>
      <c r="J1" s="46" t="str">
        <f>C8</f>
        <v>Criterium 6</v>
      </c>
      <c r="K1" s="46" t="str">
        <f>C9</f>
        <v>Criterium 7</v>
      </c>
      <c r="L1" s="46" t="str">
        <f>C10</f>
        <v>Criterium 8</v>
      </c>
      <c r="M1" s="46" t="str">
        <f>C11</f>
        <v>Criterium 9</v>
      </c>
      <c r="N1" s="46" t="str">
        <f>C12</f>
        <v>Criterium 10</v>
      </c>
      <c r="O1" s="46" t="str">
        <f>C13</f>
        <v>Criterium 11</v>
      </c>
      <c r="P1" s="46" t="str">
        <f>C14</f>
        <v>Criterium 12</v>
      </c>
      <c r="Q1" s="46" t="str">
        <f>C15</f>
        <v>Criterium 13</v>
      </c>
      <c r="R1" s="46" t="str">
        <f>C16</f>
        <v>Criterium 14</v>
      </c>
      <c r="S1" s="46" t="str">
        <f>C17</f>
        <v>Criterium 15</v>
      </c>
      <c r="T1" s="46" t="str">
        <f>C18</f>
        <v>Criterium 16</v>
      </c>
      <c r="U1" s="46" t="str">
        <f>C19</f>
        <v>Criterium 17</v>
      </c>
      <c r="V1" s="46" t="str">
        <f>C20</f>
        <v>Criterium 18</v>
      </c>
      <c r="W1" s="46" t="str">
        <f>C21</f>
        <v>Criterium 19</v>
      </c>
      <c r="X1" s="46" t="str">
        <f>C22</f>
        <v>Criterium 20</v>
      </c>
      <c r="Y1" s="46" t="str">
        <f>C23</f>
        <v>Criterium 21</v>
      </c>
      <c r="Z1" s="46" t="str">
        <f>C24</f>
        <v>Criterium 22</v>
      </c>
      <c r="AA1" s="46" t="str">
        <f>C25</f>
        <v>Criterium 23</v>
      </c>
      <c r="AB1" s="46" t="str">
        <f>C26</f>
        <v>Criterium 24</v>
      </c>
      <c r="AC1" s="46" t="str">
        <f>C27</f>
        <v>Criterium 25</v>
      </c>
    </row>
    <row r="2" spans="1:31" ht="15.75" thickBot="1" x14ac:dyDescent="0.3">
      <c r="A2" s="5" t="s">
        <v>101</v>
      </c>
      <c r="B2" s="60" t="s">
        <v>102</v>
      </c>
      <c r="C2" s="61" t="s">
        <v>63</v>
      </c>
      <c r="D2" s="62"/>
      <c r="E2" s="63">
        <v>1</v>
      </c>
      <c r="F2" s="64">
        <v>2</v>
      </c>
      <c r="G2" s="64">
        <v>3</v>
      </c>
      <c r="H2" s="64">
        <v>4</v>
      </c>
      <c r="I2" s="64">
        <v>5</v>
      </c>
      <c r="J2" s="64">
        <v>6</v>
      </c>
      <c r="K2" s="64">
        <v>7</v>
      </c>
      <c r="L2" s="64">
        <v>8</v>
      </c>
      <c r="M2" s="64">
        <v>9</v>
      </c>
      <c r="N2" s="64">
        <v>10</v>
      </c>
      <c r="O2" s="64">
        <v>11</v>
      </c>
      <c r="P2" s="64">
        <v>12</v>
      </c>
      <c r="Q2" s="64">
        <v>13</v>
      </c>
      <c r="R2" s="64">
        <v>14</v>
      </c>
      <c r="S2" s="64">
        <v>15</v>
      </c>
      <c r="T2" s="64">
        <v>16</v>
      </c>
      <c r="U2" s="64">
        <v>17</v>
      </c>
      <c r="V2" s="64">
        <v>18</v>
      </c>
      <c r="W2" s="64">
        <v>19</v>
      </c>
      <c r="X2" s="64">
        <v>20</v>
      </c>
      <c r="Y2" s="64">
        <v>21</v>
      </c>
      <c r="Z2" s="64">
        <v>22</v>
      </c>
      <c r="AA2" s="64">
        <v>23</v>
      </c>
      <c r="AB2" s="64">
        <v>24</v>
      </c>
      <c r="AC2" s="65">
        <v>25</v>
      </c>
    </row>
    <row r="3" spans="1:31" x14ac:dyDescent="0.25">
      <c r="A3" s="66">
        <f>100*B3/SUM(B$3:B$27)</f>
        <v>2.4615384615384617</v>
      </c>
      <c r="B3" s="67">
        <f>COUNTIF($E$3:$AC$27,D3)+1</f>
        <v>8</v>
      </c>
      <c r="C3" s="68" t="str">
        <f>'Decision Analysis - Advanced'!B2</f>
        <v>Criterium 1</v>
      </c>
      <c r="D3" s="69">
        <v>1</v>
      </c>
      <c r="E3" s="70" t="s">
        <v>103</v>
      </c>
      <c r="F3" s="71">
        <v>2</v>
      </c>
      <c r="G3" s="71">
        <v>3</v>
      </c>
      <c r="H3" s="71">
        <v>4</v>
      </c>
      <c r="I3" s="71">
        <v>5</v>
      </c>
      <c r="J3" s="71">
        <v>6</v>
      </c>
      <c r="K3" s="71">
        <v>7</v>
      </c>
      <c r="L3" s="71">
        <v>8</v>
      </c>
      <c r="M3" s="71">
        <v>9</v>
      </c>
      <c r="N3" s="71">
        <v>10</v>
      </c>
      <c r="O3" s="71">
        <v>11</v>
      </c>
      <c r="P3" s="71">
        <v>1</v>
      </c>
      <c r="Q3" s="71">
        <v>13</v>
      </c>
      <c r="R3" s="71">
        <v>1</v>
      </c>
      <c r="S3" s="71">
        <v>15</v>
      </c>
      <c r="T3" s="71">
        <v>16</v>
      </c>
      <c r="U3" s="71">
        <v>1</v>
      </c>
      <c r="V3" s="71">
        <v>1</v>
      </c>
      <c r="W3" s="71">
        <v>19</v>
      </c>
      <c r="X3" s="71">
        <v>20</v>
      </c>
      <c r="Y3" s="71">
        <v>21</v>
      </c>
      <c r="Z3" s="71">
        <v>22</v>
      </c>
      <c r="AA3" s="71">
        <v>1</v>
      </c>
      <c r="AB3" s="71">
        <v>1</v>
      </c>
      <c r="AC3" s="71">
        <v>1</v>
      </c>
    </row>
    <row r="4" spans="1:31" x14ac:dyDescent="0.25">
      <c r="A4" s="72">
        <f>100*B4/SUM(B$3:B$27)</f>
        <v>6.4615384615384617</v>
      </c>
      <c r="B4" s="73">
        <f t="shared" ref="B4:B27" si="0">COUNTIF($E$3:$AC$27,D4)+1</f>
        <v>21</v>
      </c>
      <c r="C4" s="46" t="str">
        <f>'Decision Analysis - Advanced'!B3</f>
        <v>Criterium 2</v>
      </c>
      <c r="D4" s="74">
        <v>2</v>
      </c>
      <c r="E4" s="75" t="s">
        <v>103</v>
      </c>
      <c r="F4" s="76" t="s">
        <v>103</v>
      </c>
      <c r="G4" s="76">
        <v>2</v>
      </c>
      <c r="H4" s="76">
        <v>4</v>
      </c>
      <c r="I4" s="76">
        <v>5</v>
      </c>
      <c r="J4" s="76">
        <v>6</v>
      </c>
      <c r="K4" s="76">
        <v>2</v>
      </c>
      <c r="L4" s="76">
        <v>8</v>
      </c>
      <c r="M4" s="76">
        <v>2</v>
      </c>
      <c r="N4" s="76">
        <v>2</v>
      </c>
      <c r="O4" s="76">
        <v>2</v>
      </c>
      <c r="P4" s="76">
        <v>2</v>
      </c>
      <c r="Q4" s="76">
        <v>2</v>
      </c>
      <c r="R4" s="76">
        <v>2</v>
      </c>
      <c r="S4" s="76">
        <v>2</v>
      </c>
      <c r="T4" s="76">
        <v>2</v>
      </c>
      <c r="U4" s="76">
        <v>2</v>
      </c>
      <c r="V4" s="76">
        <v>2</v>
      </c>
      <c r="W4" s="76">
        <v>2</v>
      </c>
      <c r="X4" s="76">
        <v>2</v>
      </c>
      <c r="Y4" s="76">
        <v>2</v>
      </c>
      <c r="Z4" s="76">
        <v>2</v>
      </c>
      <c r="AA4" s="76">
        <v>2</v>
      </c>
      <c r="AB4" s="76">
        <v>2</v>
      </c>
      <c r="AC4" s="76">
        <v>2</v>
      </c>
    </row>
    <row r="5" spans="1:31" x14ac:dyDescent="0.25">
      <c r="A5" s="72">
        <f t="shared" ref="A5:A27" si="1">100*B5/SUM(B$3:B$27)</f>
        <v>1.5384615384615385</v>
      </c>
      <c r="B5" s="73">
        <f t="shared" si="0"/>
        <v>5</v>
      </c>
      <c r="C5" s="46" t="str">
        <f>'Decision Analysis - Advanced'!B4</f>
        <v>Criterium 3</v>
      </c>
      <c r="D5" s="74">
        <v>3</v>
      </c>
      <c r="E5" s="75" t="s">
        <v>103</v>
      </c>
      <c r="F5" s="76" t="s">
        <v>103</v>
      </c>
      <c r="G5" s="76" t="s">
        <v>103</v>
      </c>
      <c r="H5" s="76">
        <v>4</v>
      </c>
      <c r="I5" s="76">
        <v>5</v>
      </c>
      <c r="J5" s="76">
        <v>6</v>
      </c>
      <c r="K5" s="76">
        <v>7</v>
      </c>
      <c r="L5" s="76">
        <v>8</v>
      </c>
      <c r="M5" s="76">
        <v>9</v>
      </c>
      <c r="N5" s="76">
        <v>10</v>
      </c>
      <c r="O5" s="76">
        <v>11</v>
      </c>
      <c r="P5" s="76">
        <v>3</v>
      </c>
      <c r="Q5" s="76">
        <v>13</v>
      </c>
      <c r="R5" s="76">
        <v>14</v>
      </c>
      <c r="S5" s="76">
        <v>15</v>
      </c>
      <c r="T5" s="76">
        <v>16</v>
      </c>
      <c r="U5" s="76">
        <v>17</v>
      </c>
      <c r="V5" s="76">
        <v>18</v>
      </c>
      <c r="W5" s="76">
        <v>19</v>
      </c>
      <c r="X5" s="76">
        <v>20</v>
      </c>
      <c r="Y5" s="76">
        <v>21</v>
      </c>
      <c r="Z5" s="76">
        <v>22</v>
      </c>
      <c r="AA5" s="76">
        <v>23</v>
      </c>
      <c r="AB5" s="76">
        <v>3</v>
      </c>
      <c r="AC5" s="76">
        <v>3</v>
      </c>
    </row>
    <row r="6" spans="1:31" x14ac:dyDescent="0.25">
      <c r="A6" s="72">
        <f t="shared" si="1"/>
        <v>7.6923076923076925</v>
      </c>
      <c r="B6" s="73">
        <f t="shared" si="0"/>
        <v>25</v>
      </c>
      <c r="C6" s="46" t="str">
        <f>'Decision Analysis - Advanced'!B5</f>
        <v>Criterium 4</v>
      </c>
      <c r="D6" s="74">
        <v>4</v>
      </c>
      <c r="E6" s="75" t="s">
        <v>103</v>
      </c>
      <c r="F6" s="76" t="s">
        <v>103</v>
      </c>
      <c r="G6" s="76" t="s">
        <v>103</v>
      </c>
      <c r="H6" s="76" t="s">
        <v>103</v>
      </c>
      <c r="I6" s="76">
        <v>4</v>
      </c>
      <c r="J6" s="76">
        <v>4</v>
      </c>
      <c r="K6" s="76">
        <v>4</v>
      </c>
      <c r="L6" s="76">
        <v>4</v>
      </c>
      <c r="M6" s="76">
        <v>4</v>
      </c>
      <c r="N6" s="76">
        <v>4</v>
      </c>
      <c r="O6" s="76">
        <v>4</v>
      </c>
      <c r="P6" s="76">
        <v>4</v>
      </c>
      <c r="Q6" s="76">
        <v>4</v>
      </c>
      <c r="R6" s="76">
        <v>4</v>
      </c>
      <c r="S6" s="76">
        <v>4</v>
      </c>
      <c r="T6" s="76">
        <v>4</v>
      </c>
      <c r="U6" s="76">
        <v>4</v>
      </c>
      <c r="V6" s="76">
        <v>4</v>
      </c>
      <c r="W6" s="76">
        <v>4</v>
      </c>
      <c r="X6" s="76">
        <v>4</v>
      </c>
      <c r="Y6" s="76">
        <v>4</v>
      </c>
      <c r="Z6" s="76">
        <v>4</v>
      </c>
      <c r="AA6" s="76">
        <v>4</v>
      </c>
      <c r="AB6" s="76">
        <v>4</v>
      </c>
      <c r="AC6" s="76">
        <v>4</v>
      </c>
      <c r="AE6" s="77"/>
    </row>
    <row r="7" spans="1:31" x14ac:dyDescent="0.25">
      <c r="A7" s="72">
        <f t="shared" si="1"/>
        <v>5.8461538461538458</v>
      </c>
      <c r="B7" s="73">
        <f t="shared" si="0"/>
        <v>19</v>
      </c>
      <c r="C7" s="46" t="str">
        <f>'Decision Analysis - Advanced'!B6</f>
        <v>Criterium 5</v>
      </c>
      <c r="D7" s="74">
        <v>5</v>
      </c>
      <c r="E7" s="75" t="s">
        <v>103</v>
      </c>
      <c r="F7" s="76" t="s">
        <v>103</v>
      </c>
      <c r="G7" s="76" t="s">
        <v>103</v>
      </c>
      <c r="H7" s="76" t="s">
        <v>103</v>
      </c>
      <c r="I7" s="76" t="s">
        <v>103</v>
      </c>
      <c r="J7" s="76">
        <v>6</v>
      </c>
      <c r="K7" s="76">
        <v>5</v>
      </c>
      <c r="L7" s="76">
        <v>8</v>
      </c>
      <c r="M7" s="76">
        <v>5</v>
      </c>
      <c r="N7" s="76">
        <v>5</v>
      </c>
      <c r="O7" s="76">
        <v>5</v>
      </c>
      <c r="P7" s="76">
        <v>5</v>
      </c>
      <c r="Q7" s="76">
        <v>13</v>
      </c>
      <c r="R7" s="76">
        <v>5</v>
      </c>
      <c r="S7" s="76">
        <v>5</v>
      </c>
      <c r="T7" s="76">
        <v>5</v>
      </c>
      <c r="U7" s="76">
        <v>5</v>
      </c>
      <c r="V7" s="76">
        <v>5</v>
      </c>
      <c r="W7" s="76">
        <v>19</v>
      </c>
      <c r="X7" s="76">
        <v>20</v>
      </c>
      <c r="Y7" s="76">
        <v>5</v>
      </c>
      <c r="Z7" s="76">
        <v>5</v>
      </c>
      <c r="AA7" s="76">
        <v>5</v>
      </c>
      <c r="AB7" s="76">
        <v>5</v>
      </c>
      <c r="AC7" s="76">
        <v>5</v>
      </c>
    </row>
    <row r="8" spans="1:31" x14ac:dyDescent="0.25">
      <c r="A8" s="72">
        <f t="shared" si="1"/>
        <v>7.384615384615385</v>
      </c>
      <c r="B8" s="73">
        <f t="shared" si="0"/>
        <v>24</v>
      </c>
      <c r="C8" s="46" t="str">
        <f>'Decision Analysis - Advanced'!B7</f>
        <v>Criterium 6</v>
      </c>
      <c r="D8" s="74">
        <v>6</v>
      </c>
      <c r="E8" s="75" t="s">
        <v>103</v>
      </c>
      <c r="F8" s="76" t="s">
        <v>103</v>
      </c>
      <c r="G8" s="76" t="s">
        <v>103</v>
      </c>
      <c r="H8" s="76" t="s">
        <v>103</v>
      </c>
      <c r="I8" s="76" t="s">
        <v>103</v>
      </c>
      <c r="J8" s="76" t="s">
        <v>103</v>
      </c>
      <c r="K8" s="76">
        <v>6</v>
      </c>
      <c r="L8" s="76">
        <v>6</v>
      </c>
      <c r="M8" s="76">
        <v>6</v>
      </c>
      <c r="N8" s="76">
        <v>6</v>
      </c>
      <c r="O8" s="76">
        <v>6</v>
      </c>
      <c r="P8" s="76">
        <v>6</v>
      </c>
      <c r="Q8" s="76">
        <v>6</v>
      </c>
      <c r="R8" s="76">
        <v>6</v>
      </c>
      <c r="S8" s="76">
        <v>6</v>
      </c>
      <c r="T8" s="76">
        <v>6</v>
      </c>
      <c r="U8" s="76">
        <v>6</v>
      </c>
      <c r="V8" s="76">
        <v>6</v>
      </c>
      <c r="W8" s="76">
        <v>6</v>
      </c>
      <c r="X8" s="76">
        <v>6</v>
      </c>
      <c r="Y8" s="76">
        <v>6</v>
      </c>
      <c r="Z8" s="76">
        <v>6</v>
      </c>
      <c r="AA8" s="76">
        <v>6</v>
      </c>
      <c r="AB8" s="76">
        <v>6</v>
      </c>
      <c r="AC8" s="76">
        <v>6</v>
      </c>
    </row>
    <row r="9" spans="1:31" x14ac:dyDescent="0.25">
      <c r="A9" s="72">
        <f t="shared" si="1"/>
        <v>3.0769230769230771</v>
      </c>
      <c r="B9" s="73">
        <f t="shared" si="0"/>
        <v>10</v>
      </c>
      <c r="C9" s="46" t="str">
        <f>'Decision Analysis - Advanced'!B8</f>
        <v>Criterium 7</v>
      </c>
      <c r="D9" s="74">
        <v>7</v>
      </c>
      <c r="E9" s="75" t="s">
        <v>103</v>
      </c>
      <c r="F9" s="76" t="s">
        <v>103</v>
      </c>
      <c r="G9" s="76" t="s">
        <v>103</v>
      </c>
      <c r="H9" s="76" t="s">
        <v>103</v>
      </c>
      <c r="I9" s="76" t="s">
        <v>103</v>
      </c>
      <c r="J9" s="76" t="s">
        <v>103</v>
      </c>
      <c r="K9" s="76" t="s">
        <v>103</v>
      </c>
      <c r="L9" s="76">
        <v>8</v>
      </c>
      <c r="M9" s="76">
        <v>9</v>
      </c>
      <c r="N9" s="76">
        <v>10</v>
      </c>
      <c r="O9" s="76">
        <v>11</v>
      </c>
      <c r="P9" s="76">
        <v>7</v>
      </c>
      <c r="Q9" s="76">
        <v>13</v>
      </c>
      <c r="R9" s="76">
        <v>7</v>
      </c>
      <c r="S9" s="76">
        <v>7</v>
      </c>
      <c r="T9" s="76">
        <v>16</v>
      </c>
      <c r="U9" s="76">
        <v>17</v>
      </c>
      <c r="V9" s="76">
        <v>7</v>
      </c>
      <c r="W9" s="76">
        <v>19</v>
      </c>
      <c r="X9" s="76">
        <v>20</v>
      </c>
      <c r="Y9" s="76">
        <v>21</v>
      </c>
      <c r="Z9" s="76">
        <v>22</v>
      </c>
      <c r="AA9" s="76">
        <v>7</v>
      </c>
      <c r="AB9" s="76">
        <v>7</v>
      </c>
      <c r="AC9" s="76">
        <v>7</v>
      </c>
    </row>
    <row r="10" spans="1:31" x14ac:dyDescent="0.25">
      <c r="A10" s="72">
        <f t="shared" si="1"/>
        <v>6.7692307692307692</v>
      </c>
      <c r="B10" s="73">
        <f t="shared" si="0"/>
        <v>22</v>
      </c>
      <c r="C10" s="46" t="str">
        <f>'Decision Analysis - Advanced'!B9</f>
        <v>Criterium 8</v>
      </c>
      <c r="D10" s="74">
        <v>8</v>
      </c>
      <c r="E10" s="75" t="s">
        <v>103</v>
      </c>
      <c r="F10" s="76" t="s">
        <v>103</v>
      </c>
      <c r="G10" s="76" t="s">
        <v>103</v>
      </c>
      <c r="H10" s="76" t="s">
        <v>103</v>
      </c>
      <c r="I10" s="76" t="s">
        <v>103</v>
      </c>
      <c r="J10" s="76" t="s">
        <v>103</v>
      </c>
      <c r="K10" s="76" t="s">
        <v>103</v>
      </c>
      <c r="L10" s="76" t="s">
        <v>103</v>
      </c>
      <c r="M10" s="76">
        <v>8</v>
      </c>
      <c r="N10" s="76">
        <v>8</v>
      </c>
      <c r="O10" s="76">
        <v>8</v>
      </c>
      <c r="P10" s="76">
        <v>8</v>
      </c>
      <c r="Q10" s="76">
        <v>8</v>
      </c>
      <c r="R10" s="76">
        <v>8</v>
      </c>
      <c r="S10" s="76">
        <v>8</v>
      </c>
      <c r="T10" s="76">
        <v>16</v>
      </c>
      <c r="U10" s="76">
        <v>8</v>
      </c>
      <c r="V10" s="76">
        <v>8</v>
      </c>
      <c r="W10" s="76">
        <v>8</v>
      </c>
      <c r="X10" s="76">
        <v>8</v>
      </c>
      <c r="Y10" s="76">
        <v>8</v>
      </c>
      <c r="Z10" s="76">
        <v>8</v>
      </c>
      <c r="AA10" s="76">
        <v>8</v>
      </c>
      <c r="AB10" s="76">
        <v>8</v>
      </c>
      <c r="AC10" s="76">
        <v>8</v>
      </c>
    </row>
    <row r="11" spans="1:31" x14ac:dyDescent="0.25">
      <c r="A11" s="72">
        <f t="shared" si="1"/>
        <v>4.615384615384615</v>
      </c>
      <c r="B11" s="73">
        <f t="shared" si="0"/>
        <v>15</v>
      </c>
      <c r="C11" s="46" t="str">
        <f>'Decision Analysis - Advanced'!B10</f>
        <v>Criterium 9</v>
      </c>
      <c r="D11" s="74">
        <v>9</v>
      </c>
      <c r="E11" s="75" t="s">
        <v>103</v>
      </c>
      <c r="F11" s="76" t="s">
        <v>103</v>
      </c>
      <c r="G11" s="76" t="s">
        <v>103</v>
      </c>
      <c r="H11" s="76" t="s">
        <v>103</v>
      </c>
      <c r="I11" s="76" t="s">
        <v>103</v>
      </c>
      <c r="J11" s="76" t="s">
        <v>103</v>
      </c>
      <c r="K11" s="76" t="s">
        <v>103</v>
      </c>
      <c r="L11" s="76" t="s">
        <v>103</v>
      </c>
      <c r="M11" s="76" t="s">
        <v>103</v>
      </c>
      <c r="N11" s="76">
        <v>9</v>
      </c>
      <c r="O11" s="76">
        <v>9</v>
      </c>
      <c r="P11" s="76">
        <v>9</v>
      </c>
      <c r="Q11" s="76">
        <v>13</v>
      </c>
      <c r="R11" s="76">
        <v>9</v>
      </c>
      <c r="S11" s="76">
        <v>9</v>
      </c>
      <c r="T11" s="76">
        <v>16</v>
      </c>
      <c r="U11" s="76">
        <v>9</v>
      </c>
      <c r="V11" s="76">
        <v>9</v>
      </c>
      <c r="W11" s="76">
        <v>19</v>
      </c>
      <c r="X11" s="76">
        <v>9</v>
      </c>
      <c r="Y11" s="76">
        <v>21</v>
      </c>
      <c r="Z11" s="76">
        <v>22</v>
      </c>
      <c r="AA11" s="76">
        <v>9</v>
      </c>
      <c r="AB11" s="76">
        <v>9</v>
      </c>
      <c r="AC11" s="76">
        <v>9</v>
      </c>
    </row>
    <row r="12" spans="1:31" x14ac:dyDescent="0.25">
      <c r="A12" s="72">
        <f t="shared" si="1"/>
        <v>4.615384615384615</v>
      </c>
      <c r="B12" s="73">
        <f t="shared" si="0"/>
        <v>15</v>
      </c>
      <c r="C12" s="46" t="str">
        <f>'Decision Analysis - Advanced'!B11</f>
        <v>Criterium 10</v>
      </c>
      <c r="D12" s="74">
        <v>10</v>
      </c>
      <c r="E12" s="75" t="s">
        <v>103</v>
      </c>
      <c r="F12" s="76" t="s">
        <v>103</v>
      </c>
      <c r="G12" s="76" t="s">
        <v>103</v>
      </c>
      <c r="H12" s="76" t="s">
        <v>103</v>
      </c>
      <c r="I12" s="76" t="s">
        <v>103</v>
      </c>
      <c r="J12" s="76" t="s">
        <v>103</v>
      </c>
      <c r="K12" s="76" t="s">
        <v>103</v>
      </c>
      <c r="L12" s="76" t="s">
        <v>103</v>
      </c>
      <c r="M12" s="76" t="s">
        <v>103</v>
      </c>
      <c r="N12" s="76" t="s">
        <v>103</v>
      </c>
      <c r="O12" s="76">
        <v>10</v>
      </c>
      <c r="P12" s="76">
        <v>10</v>
      </c>
      <c r="Q12" s="76">
        <v>13</v>
      </c>
      <c r="R12" s="76">
        <v>10</v>
      </c>
      <c r="S12" s="76">
        <v>15</v>
      </c>
      <c r="T12" s="76">
        <v>16</v>
      </c>
      <c r="U12" s="76">
        <v>10</v>
      </c>
      <c r="V12" s="76">
        <v>10</v>
      </c>
      <c r="W12" s="76">
        <v>19</v>
      </c>
      <c r="X12" s="76">
        <v>10</v>
      </c>
      <c r="Y12" s="76">
        <v>10</v>
      </c>
      <c r="Z12" s="76">
        <v>10</v>
      </c>
      <c r="AA12" s="76">
        <v>10</v>
      </c>
      <c r="AB12" s="76">
        <v>10</v>
      </c>
      <c r="AC12" s="76">
        <v>10</v>
      </c>
    </row>
    <row r="13" spans="1:31" x14ac:dyDescent="0.25">
      <c r="A13" s="72">
        <f t="shared" si="1"/>
        <v>3.6923076923076925</v>
      </c>
      <c r="B13" s="73">
        <f t="shared" si="0"/>
        <v>12</v>
      </c>
      <c r="C13" s="46" t="str">
        <f>'Decision Analysis - Advanced'!B12</f>
        <v>Criterium 11</v>
      </c>
      <c r="D13" s="74">
        <v>11</v>
      </c>
      <c r="E13" s="75" t="s">
        <v>103</v>
      </c>
      <c r="F13" s="76" t="s">
        <v>103</v>
      </c>
      <c r="G13" s="76" t="s">
        <v>103</v>
      </c>
      <c r="H13" s="76" t="s">
        <v>103</v>
      </c>
      <c r="I13" s="76" t="s">
        <v>103</v>
      </c>
      <c r="J13" s="76" t="s">
        <v>103</v>
      </c>
      <c r="K13" s="76" t="s">
        <v>103</v>
      </c>
      <c r="L13" s="76" t="s">
        <v>103</v>
      </c>
      <c r="M13" s="76" t="s">
        <v>103</v>
      </c>
      <c r="N13" s="76" t="s">
        <v>103</v>
      </c>
      <c r="O13" s="76" t="s">
        <v>103</v>
      </c>
      <c r="P13" s="76">
        <v>11</v>
      </c>
      <c r="Q13" s="76">
        <v>13</v>
      </c>
      <c r="R13" s="76">
        <v>11</v>
      </c>
      <c r="S13" s="76">
        <v>15</v>
      </c>
      <c r="T13" s="76">
        <v>16</v>
      </c>
      <c r="U13" s="76">
        <v>17</v>
      </c>
      <c r="V13" s="76">
        <v>11</v>
      </c>
      <c r="W13" s="76">
        <v>19</v>
      </c>
      <c r="X13" s="76">
        <v>20</v>
      </c>
      <c r="Y13" s="76">
        <v>11</v>
      </c>
      <c r="Z13" s="76">
        <v>11</v>
      </c>
      <c r="AA13" s="76">
        <v>11</v>
      </c>
      <c r="AB13" s="76">
        <v>11</v>
      </c>
      <c r="AC13" s="76">
        <v>11</v>
      </c>
      <c r="AE13" s="77"/>
    </row>
    <row r="14" spans="1:31" x14ac:dyDescent="0.25">
      <c r="A14" s="72">
        <f t="shared" si="1"/>
        <v>1.2307692307692308</v>
      </c>
      <c r="B14" s="73">
        <f t="shared" si="0"/>
        <v>4</v>
      </c>
      <c r="C14" s="46" t="str">
        <f>'Decision Analysis - Advanced'!B13</f>
        <v>Criterium 12</v>
      </c>
      <c r="D14" s="74">
        <v>12</v>
      </c>
      <c r="E14" s="75" t="s">
        <v>103</v>
      </c>
      <c r="F14" s="76" t="s">
        <v>103</v>
      </c>
      <c r="G14" s="76" t="s">
        <v>103</v>
      </c>
      <c r="H14" s="76" t="s">
        <v>103</v>
      </c>
      <c r="I14" s="76" t="s">
        <v>103</v>
      </c>
      <c r="J14" s="76" t="s">
        <v>103</v>
      </c>
      <c r="K14" s="76" t="s">
        <v>103</v>
      </c>
      <c r="L14" s="76" t="s">
        <v>103</v>
      </c>
      <c r="M14" s="76" t="s">
        <v>103</v>
      </c>
      <c r="N14" s="76" t="s">
        <v>103</v>
      </c>
      <c r="O14" s="76" t="s">
        <v>103</v>
      </c>
      <c r="P14" s="76" t="s">
        <v>103</v>
      </c>
      <c r="Q14" s="76">
        <v>13</v>
      </c>
      <c r="R14" s="76">
        <v>12</v>
      </c>
      <c r="S14" s="76">
        <v>15</v>
      </c>
      <c r="T14" s="76">
        <v>16</v>
      </c>
      <c r="U14" s="76">
        <v>17</v>
      </c>
      <c r="V14" s="76">
        <v>18</v>
      </c>
      <c r="W14" s="76">
        <v>19</v>
      </c>
      <c r="X14" s="76">
        <v>20</v>
      </c>
      <c r="Y14" s="76">
        <v>21</v>
      </c>
      <c r="Z14" s="76">
        <v>22</v>
      </c>
      <c r="AA14" s="76">
        <v>23</v>
      </c>
      <c r="AB14" s="76">
        <v>12</v>
      </c>
      <c r="AC14" s="76">
        <v>12</v>
      </c>
      <c r="AE14" s="77"/>
    </row>
    <row r="15" spans="1:31" x14ac:dyDescent="0.25">
      <c r="A15" s="72">
        <f t="shared" si="1"/>
        <v>6.1538461538461542</v>
      </c>
      <c r="B15" s="73">
        <f t="shared" si="0"/>
        <v>20</v>
      </c>
      <c r="C15" s="46" t="str">
        <f>'Decision Analysis - Advanced'!B14</f>
        <v>Criterium 13</v>
      </c>
      <c r="D15" s="74">
        <v>13</v>
      </c>
      <c r="E15" s="75" t="s">
        <v>103</v>
      </c>
      <c r="F15" s="76" t="s">
        <v>103</v>
      </c>
      <c r="G15" s="76" t="s">
        <v>103</v>
      </c>
      <c r="H15" s="76" t="s">
        <v>103</v>
      </c>
      <c r="I15" s="76" t="s">
        <v>103</v>
      </c>
      <c r="J15" s="76" t="s">
        <v>103</v>
      </c>
      <c r="K15" s="76" t="s">
        <v>103</v>
      </c>
      <c r="L15" s="76" t="s">
        <v>103</v>
      </c>
      <c r="M15" s="76" t="s">
        <v>103</v>
      </c>
      <c r="N15" s="76" t="s">
        <v>103</v>
      </c>
      <c r="O15" s="76" t="s">
        <v>103</v>
      </c>
      <c r="P15" s="76" t="s">
        <v>103</v>
      </c>
      <c r="Q15" s="76" t="s">
        <v>103</v>
      </c>
      <c r="R15" s="76">
        <v>13</v>
      </c>
      <c r="S15" s="76">
        <v>13</v>
      </c>
      <c r="T15" s="76">
        <v>16</v>
      </c>
      <c r="U15" s="76">
        <v>13</v>
      </c>
      <c r="V15" s="76">
        <v>13</v>
      </c>
      <c r="W15" s="76">
        <v>13</v>
      </c>
      <c r="X15" s="76">
        <v>13</v>
      </c>
      <c r="Y15" s="76">
        <v>13</v>
      </c>
      <c r="Z15" s="76">
        <v>13</v>
      </c>
      <c r="AA15" s="76">
        <v>13</v>
      </c>
      <c r="AB15" s="76">
        <v>13</v>
      </c>
      <c r="AC15" s="76">
        <v>13</v>
      </c>
    </row>
    <row r="16" spans="1:31" x14ac:dyDescent="0.25">
      <c r="A16" s="72">
        <f t="shared" si="1"/>
        <v>1.2307692307692308</v>
      </c>
      <c r="B16" s="73">
        <f t="shared" si="0"/>
        <v>4</v>
      </c>
      <c r="C16" s="46" t="str">
        <f>'Decision Analysis - Advanced'!B15</f>
        <v>Criterium 14</v>
      </c>
      <c r="D16" s="74">
        <v>14</v>
      </c>
      <c r="E16" s="75" t="s">
        <v>103</v>
      </c>
      <c r="F16" s="76" t="s">
        <v>103</v>
      </c>
      <c r="G16" s="76" t="s">
        <v>103</v>
      </c>
      <c r="H16" s="76" t="s">
        <v>103</v>
      </c>
      <c r="I16" s="76" t="s">
        <v>103</v>
      </c>
      <c r="J16" s="76" t="s">
        <v>103</v>
      </c>
      <c r="K16" s="76" t="s">
        <v>103</v>
      </c>
      <c r="L16" s="76" t="s">
        <v>103</v>
      </c>
      <c r="M16" s="76" t="s">
        <v>103</v>
      </c>
      <c r="N16" s="76" t="s">
        <v>103</v>
      </c>
      <c r="O16" s="76" t="s">
        <v>103</v>
      </c>
      <c r="P16" s="76" t="s">
        <v>103</v>
      </c>
      <c r="Q16" s="76" t="s">
        <v>103</v>
      </c>
      <c r="R16" s="76" t="s">
        <v>103</v>
      </c>
      <c r="S16" s="76">
        <v>15</v>
      </c>
      <c r="T16" s="76">
        <v>16</v>
      </c>
      <c r="U16" s="76">
        <v>17</v>
      </c>
      <c r="V16" s="76">
        <v>18</v>
      </c>
      <c r="W16" s="76">
        <v>19</v>
      </c>
      <c r="X16" s="76">
        <v>20</v>
      </c>
      <c r="Y16" s="76">
        <v>21</v>
      </c>
      <c r="Z16" s="76">
        <v>22</v>
      </c>
      <c r="AA16" s="76">
        <v>23</v>
      </c>
      <c r="AB16" s="76">
        <v>14</v>
      </c>
      <c r="AC16" s="76">
        <v>14</v>
      </c>
    </row>
    <row r="17" spans="1:31" x14ac:dyDescent="0.25">
      <c r="A17" s="72">
        <f t="shared" si="1"/>
        <v>4</v>
      </c>
      <c r="B17" s="73">
        <f t="shared" si="0"/>
        <v>13</v>
      </c>
      <c r="C17" s="46" t="str">
        <f>'Decision Analysis - Advanced'!B16</f>
        <v>Criterium 15</v>
      </c>
      <c r="D17" s="74">
        <v>15</v>
      </c>
      <c r="E17" s="75" t="s">
        <v>103</v>
      </c>
      <c r="F17" s="76" t="s">
        <v>103</v>
      </c>
      <c r="G17" s="76" t="s">
        <v>103</v>
      </c>
      <c r="H17" s="76" t="s">
        <v>103</v>
      </c>
      <c r="I17" s="76" t="s">
        <v>103</v>
      </c>
      <c r="J17" s="76" t="s">
        <v>103</v>
      </c>
      <c r="K17" s="76" t="s">
        <v>103</v>
      </c>
      <c r="L17" s="76" t="s">
        <v>103</v>
      </c>
      <c r="M17" s="76" t="s">
        <v>103</v>
      </c>
      <c r="N17" s="76" t="s">
        <v>103</v>
      </c>
      <c r="O17" s="76" t="s">
        <v>103</v>
      </c>
      <c r="P17" s="76" t="s">
        <v>103</v>
      </c>
      <c r="Q17" s="76" t="s">
        <v>103</v>
      </c>
      <c r="R17" s="76" t="s">
        <v>103</v>
      </c>
      <c r="S17" s="76" t="s">
        <v>103</v>
      </c>
      <c r="T17" s="76">
        <v>16</v>
      </c>
      <c r="U17" s="76">
        <v>15</v>
      </c>
      <c r="V17" s="76">
        <v>15</v>
      </c>
      <c r="W17" s="76">
        <v>19</v>
      </c>
      <c r="X17" s="76">
        <v>15</v>
      </c>
      <c r="Y17" s="76">
        <v>21</v>
      </c>
      <c r="Z17" s="76">
        <v>22</v>
      </c>
      <c r="AA17" s="76">
        <v>15</v>
      </c>
      <c r="AB17" s="76">
        <v>15</v>
      </c>
      <c r="AC17" s="76">
        <v>15</v>
      </c>
    </row>
    <row r="18" spans="1:31" x14ac:dyDescent="0.25">
      <c r="A18" s="72">
        <f t="shared" si="1"/>
        <v>6.4615384615384617</v>
      </c>
      <c r="B18" s="73">
        <f t="shared" si="0"/>
        <v>21</v>
      </c>
      <c r="C18" s="46" t="str">
        <f>'Decision Analysis - Advanced'!B17</f>
        <v>Criterium 16</v>
      </c>
      <c r="D18" s="74">
        <v>16</v>
      </c>
      <c r="E18" s="75" t="s">
        <v>103</v>
      </c>
      <c r="F18" s="76" t="s">
        <v>103</v>
      </c>
      <c r="G18" s="76" t="s">
        <v>103</v>
      </c>
      <c r="H18" s="76" t="s">
        <v>103</v>
      </c>
      <c r="I18" s="76" t="s">
        <v>103</v>
      </c>
      <c r="J18" s="76" t="s">
        <v>103</v>
      </c>
      <c r="K18" s="76" t="s">
        <v>103</v>
      </c>
      <c r="L18" s="76" t="s">
        <v>103</v>
      </c>
      <c r="M18" s="76" t="s">
        <v>103</v>
      </c>
      <c r="N18" s="76" t="s">
        <v>103</v>
      </c>
      <c r="O18" s="76" t="s">
        <v>103</v>
      </c>
      <c r="P18" s="76" t="s">
        <v>103</v>
      </c>
      <c r="Q18" s="76" t="s">
        <v>103</v>
      </c>
      <c r="R18" s="76" t="s">
        <v>103</v>
      </c>
      <c r="S18" s="76" t="s">
        <v>103</v>
      </c>
      <c r="T18" s="76" t="s">
        <v>103</v>
      </c>
      <c r="U18" s="76">
        <v>16</v>
      </c>
      <c r="V18" s="76">
        <v>16</v>
      </c>
      <c r="W18" s="76">
        <v>16</v>
      </c>
      <c r="X18" s="76">
        <v>16</v>
      </c>
      <c r="Y18" s="76">
        <v>16</v>
      </c>
      <c r="Z18" s="76">
        <v>16</v>
      </c>
      <c r="AA18" s="76">
        <v>16</v>
      </c>
      <c r="AB18" s="76">
        <v>16</v>
      </c>
      <c r="AC18" s="76">
        <v>16</v>
      </c>
    </row>
    <row r="19" spans="1:31" x14ac:dyDescent="0.25">
      <c r="A19" s="72">
        <f t="shared" si="1"/>
        <v>3.0769230769230771</v>
      </c>
      <c r="B19" s="73">
        <f t="shared" si="0"/>
        <v>10</v>
      </c>
      <c r="C19" s="46" t="str">
        <f>'Decision Analysis - Advanced'!B18</f>
        <v>Criterium 17</v>
      </c>
      <c r="D19" s="74">
        <v>17</v>
      </c>
      <c r="E19" s="75" t="s">
        <v>103</v>
      </c>
      <c r="F19" s="76" t="s">
        <v>103</v>
      </c>
      <c r="G19" s="76" t="s">
        <v>103</v>
      </c>
      <c r="H19" s="76" t="s">
        <v>103</v>
      </c>
      <c r="I19" s="76" t="s">
        <v>103</v>
      </c>
      <c r="J19" s="76" t="s">
        <v>103</v>
      </c>
      <c r="K19" s="76" t="s">
        <v>103</v>
      </c>
      <c r="L19" s="76" t="s">
        <v>103</v>
      </c>
      <c r="M19" s="76" t="s">
        <v>103</v>
      </c>
      <c r="N19" s="76" t="s">
        <v>103</v>
      </c>
      <c r="O19" s="76" t="s">
        <v>103</v>
      </c>
      <c r="P19" s="76" t="s">
        <v>103</v>
      </c>
      <c r="Q19" s="76" t="s">
        <v>103</v>
      </c>
      <c r="R19" s="76" t="s">
        <v>103</v>
      </c>
      <c r="S19" s="76" t="s">
        <v>103</v>
      </c>
      <c r="T19" s="76" t="s">
        <v>103</v>
      </c>
      <c r="U19" s="76" t="s">
        <v>103</v>
      </c>
      <c r="V19" s="76">
        <v>18</v>
      </c>
      <c r="W19" s="76">
        <v>19</v>
      </c>
      <c r="X19" s="76">
        <v>17</v>
      </c>
      <c r="Y19" s="76">
        <v>21</v>
      </c>
      <c r="Z19" s="76">
        <v>22</v>
      </c>
      <c r="AA19" s="76">
        <v>17</v>
      </c>
      <c r="AB19" s="76">
        <v>17</v>
      </c>
      <c r="AC19" s="76">
        <v>17</v>
      </c>
      <c r="AE19" s="77"/>
    </row>
    <row r="20" spans="1:31" x14ac:dyDescent="0.25">
      <c r="A20" s="72">
        <f t="shared" si="1"/>
        <v>2.7692307692307692</v>
      </c>
      <c r="B20" s="73">
        <f t="shared" si="0"/>
        <v>9</v>
      </c>
      <c r="C20" s="46" t="str">
        <f>'Decision Analysis - Advanced'!B19</f>
        <v>Criterium 18</v>
      </c>
      <c r="D20" s="74">
        <v>18</v>
      </c>
      <c r="E20" s="75" t="s">
        <v>103</v>
      </c>
      <c r="F20" s="76" t="s">
        <v>103</v>
      </c>
      <c r="G20" s="76" t="s">
        <v>103</v>
      </c>
      <c r="H20" s="76" t="s">
        <v>103</v>
      </c>
      <c r="I20" s="76" t="s">
        <v>103</v>
      </c>
      <c r="J20" s="76" t="s">
        <v>103</v>
      </c>
      <c r="K20" s="76" t="s">
        <v>103</v>
      </c>
      <c r="L20" s="76" t="s">
        <v>103</v>
      </c>
      <c r="M20" s="76" t="s">
        <v>103</v>
      </c>
      <c r="N20" s="76" t="s">
        <v>103</v>
      </c>
      <c r="O20" s="76" t="s">
        <v>103</v>
      </c>
      <c r="P20" s="76" t="s">
        <v>103</v>
      </c>
      <c r="Q20" s="76" t="s">
        <v>103</v>
      </c>
      <c r="R20" s="76" t="s">
        <v>103</v>
      </c>
      <c r="S20" s="76" t="s">
        <v>103</v>
      </c>
      <c r="T20" s="76" t="s">
        <v>103</v>
      </c>
      <c r="U20" s="76" t="s">
        <v>103</v>
      </c>
      <c r="V20" s="76" t="s">
        <v>103</v>
      </c>
      <c r="W20" s="76">
        <v>19</v>
      </c>
      <c r="X20" s="76">
        <v>18</v>
      </c>
      <c r="Y20" s="76">
        <v>21</v>
      </c>
      <c r="Z20" s="76">
        <v>22</v>
      </c>
      <c r="AA20" s="76">
        <v>18</v>
      </c>
      <c r="AB20" s="76">
        <v>18</v>
      </c>
      <c r="AC20" s="76">
        <v>18</v>
      </c>
    </row>
    <row r="21" spans="1:31" x14ac:dyDescent="0.25">
      <c r="A21" s="72">
        <f t="shared" si="1"/>
        <v>5.2307692307692308</v>
      </c>
      <c r="B21" s="73">
        <f t="shared" si="0"/>
        <v>17</v>
      </c>
      <c r="C21" s="46" t="str">
        <f>'Decision Analysis - Advanced'!B20</f>
        <v>Criterium 19</v>
      </c>
      <c r="D21" s="74">
        <v>19</v>
      </c>
      <c r="E21" s="75" t="s">
        <v>103</v>
      </c>
      <c r="F21" s="76" t="s">
        <v>103</v>
      </c>
      <c r="G21" s="76" t="s">
        <v>103</v>
      </c>
      <c r="H21" s="76" t="s">
        <v>103</v>
      </c>
      <c r="I21" s="76" t="s">
        <v>103</v>
      </c>
      <c r="J21" s="76" t="s">
        <v>103</v>
      </c>
      <c r="K21" s="76" t="s">
        <v>103</v>
      </c>
      <c r="L21" s="76" t="s">
        <v>103</v>
      </c>
      <c r="M21" s="76" t="s">
        <v>103</v>
      </c>
      <c r="N21" s="76" t="s">
        <v>103</v>
      </c>
      <c r="O21" s="76" t="s">
        <v>103</v>
      </c>
      <c r="P21" s="76" t="s">
        <v>103</v>
      </c>
      <c r="Q21" s="76" t="s">
        <v>103</v>
      </c>
      <c r="R21" s="76" t="s">
        <v>103</v>
      </c>
      <c r="S21" s="76" t="s">
        <v>103</v>
      </c>
      <c r="T21" s="76" t="s">
        <v>103</v>
      </c>
      <c r="U21" s="76" t="s">
        <v>103</v>
      </c>
      <c r="V21" s="76" t="s">
        <v>103</v>
      </c>
      <c r="W21" s="76" t="s">
        <v>103</v>
      </c>
      <c r="X21" s="76">
        <v>19</v>
      </c>
      <c r="Y21" s="76">
        <v>21</v>
      </c>
      <c r="Z21" s="76">
        <v>22</v>
      </c>
      <c r="AA21" s="76">
        <v>19</v>
      </c>
      <c r="AB21" s="76">
        <v>19</v>
      </c>
      <c r="AC21" s="76">
        <v>19</v>
      </c>
    </row>
    <row r="22" spans="1:31" x14ac:dyDescent="0.25">
      <c r="A22" s="72">
        <f t="shared" si="1"/>
        <v>3.3846153846153846</v>
      </c>
      <c r="B22" s="73">
        <f t="shared" si="0"/>
        <v>11</v>
      </c>
      <c r="C22" s="46" t="str">
        <f>'Decision Analysis - Advanced'!B21</f>
        <v>Criterium 20</v>
      </c>
      <c r="D22" s="74">
        <v>20</v>
      </c>
      <c r="E22" s="75" t="s">
        <v>103</v>
      </c>
      <c r="F22" s="76" t="s">
        <v>103</v>
      </c>
      <c r="G22" s="76" t="s">
        <v>103</v>
      </c>
      <c r="H22" s="76" t="s">
        <v>103</v>
      </c>
      <c r="I22" s="76" t="s">
        <v>103</v>
      </c>
      <c r="J22" s="76" t="s">
        <v>103</v>
      </c>
      <c r="K22" s="76" t="s">
        <v>103</v>
      </c>
      <c r="L22" s="76" t="s">
        <v>103</v>
      </c>
      <c r="M22" s="76" t="s">
        <v>103</v>
      </c>
      <c r="N22" s="76" t="s">
        <v>103</v>
      </c>
      <c r="O22" s="76" t="s">
        <v>103</v>
      </c>
      <c r="P22" s="76" t="s">
        <v>103</v>
      </c>
      <c r="Q22" s="76" t="s">
        <v>103</v>
      </c>
      <c r="R22" s="76" t="s">
        <v>103</v>
      </c>
      <c r="S22" s="76" t="s">
        <v>103</v>
      </c>
      <c r="T22" s="76" t="s">
        <v>103</v>
      </c>
      <c r="U22" s="76" t="s">
        <v>103</v>
      </c>
      <c r="V22" s="76" t="s">
        <v>103</v>
      </c>
      <c r="W22" s="76" t="s">
        <v>103</v>
      </c>
      <c r="X22" s="76" t="s">
        <v>103</v>
      </c>
      <c r="Y22" s="76">
        <v>21</v>
      </c>
      <c r="Z22" s="76">
        <v>22</v>
      </c>
      <c r="AA22" s="76">
        <v>20</v>
      </c>
      <c r="AB22" s="76">
        <v>20</v>
      </c>
      <c r="AC22" s="76">
        <v>20</v>
      </c>
    </row>
    <row r="23" spans="1:31" x14ac:dyDescent="0.25">
      <c r="A23" s="72">
        <f t="shared" si="1"/>
        <v>4.615384615384615</v>
      </c>
      <c r="B23" s="73">
        <f t="shared" si="0"/>
        <v>15</v>
      </c>
      <c r="C23" s="46" t="str">
        <f>'Decision Analysis - Advanced'!B22</f>
        <v>Criterium 21</v>
      </c>
      <c r="D23" s="74">
        <v>21</v>
      </c>
      <c r="E23" s="75" t="s">
        <v>103</v>
      </c>
      <c r="F23" s="76" t="s">
        <v>103</v>
      </c>
      <c r="G23" s="76" t="s">
        <v>103</v>
      </c>
      <c r="H23" s="76" t="s">
        <v>103</v>
      </c>
      <c r="I23" s="76" t="s">
        <v>103</v>
      </c>
      <c r="J23" s="76" t="s">
        <v>103</v>
      </c>
      <c r="K23" s="76" t="s">
        <v>103</v>
      </c>
      <c r="L23" s="76" t="s">
        <v>103</v>
      </c>
      <c r="M23" s="76" t="s">
        <v>103</v>
      </c>
      <c r="N23" s="76" t="s">
        <v>103</v>
      </c>
      <c r="O23" s="76" t="s">
        <v>103</v>
      </c>
      <c r="P23" s="76" t="s">
        <v>103</v>
      </c>
      <c r="Q23" s="76" t="s">
        <v>103</v>
      </c>
      <c r="R23" s="76" t="s">
        <v>103</v>
      </c>
      <c r="S23" s="76" t="s">
        <v>103</v>
      </c>
      <c r="T23" s="76" t="s">
        <v>103</v>
      </c>
      <c r="U23" s="76" t="s">
        <v>103</v>
      </c>
      <c r="V23" s="76" t="s">
        <v>103</v>
      </c>
      <c r="W23" s="76" t="s">
        <v>103</v>
      </c>
      <c r="X23" s="76" t="s">
        <v>103</v>
      </c>
      <c r="Y23" s="76" t="s">
        <v>103</v>
      </c>
      <c r="Z23" s="76">
        <v>22</v>
      </c>
      <c r="AA23" s="76">
        <v>21</v>
      </c>
      <c r="AB23" s="76">
        <v>21</v>
      </c>
      <c r="AC23" s="76">
        <v>21</v>
      </c>
    </row>
    <row r="24" spans="1:31" x14ac:dyDescent="0.25">
      <c r="A24" s="72">
        <f t="shared" si="1"/>
        <v>4.9230769230769234</v>
      </c>
      <c r="B24" s="73">
        <f t="shared" si="0"/>
        <v>16</v>
      </c>
      <c r="C24" s="46" t="str">
        <f>'Decision Analysis - Advanced'!B23</f>
        <v>Criterium 22</v>
      </c>
      <c r="D24" s="74">
        <v>22</v>
      </c>
      <c r="E24" s="75" t="s">
        <v>103</v>
      </c>
      <c r="F24" s="76" t="s">
        <v>103</v>
      </c>
      <c r="G24" s="76" t="s">
        <v>103</v>
      </c>
      <c r="H24" s="76" t="s">
        <v>103</v>
      </c>
      <c r="I24" s="76" t="s">
        <v>103</v>
      </c>
      <c r="J24" s="76" t="s">
        <v>103</v>
      </c>
      <c r="K24" s="76" t="s">
        <v>103</v>
      </c>
      <c r="L24" s="76" t="s">
        <v>103</v>
      </c>
      <c r="M24" s="76" t="s">
        <v>103</v>
      </c>
      <c r="N24" s="76" t="s">
        <v>103</v>
      </c>
      <c r="O24" s="76" t="s">
        <v>103</v>
      </c>
      <c r="P24" s="76" t="s">
        <v>103</v>
      </c>
      <c r="Q24" s="76" t="s">
        <v>103</v>
      </c>
      <c r="R24" s="76" t="s">
        <v>103</v>
      </c>
      <c r="S24" s="76" t="s">
        <v>103</v>
      </c>
      <c r="T24" s="76" t="s">
        <v>103</v>
      </c>
      <c r="U24" s="76" t="s">
        <v>103</v>
      </c>
      <c r="V24" s="76" t="s">
        <v>103</v>
      </c>
      <c r="W24" s="76" t="s">
        <v>103</v>
      </c>
      <c r="X24" s="76" t="s">
        <v>103</v>
      </c>
      <c r="Y24" s="76" t="s">
        <v>103</v>
      </c>
      <c r="Z24" s="76" t="s">
        <v>103</v>
      </c>
      <c r="AA24" s="76">
        <v>22</v>
      </c>
      <c r="AB24" s="76">
        <v>22</v>
      </c>
      <c r="AC24" s="76">
        <v>22</v>
      </c>
    </row>
    <row r="25" spans="1:31" x14ac:dyDescent="0.25">
      <c r="A25" s="72">
        <f t="shared" si="1"/>
        <v>1.8461538461538463</v>
      </c>
      <c r="B25" s="73">
        <f t="shared" si="0"/>
        <v>6</v>
      </c>
      <c r="C25" s="46" t="str">
        <f>'Decision Analysis - Advanced'!B24</f>
        <v>Criterium 23</v>
      </c>
      <c r="D25" s="74">
        <v>23</v>
      </c>
      <c r="E25" s="75" t="s">
        <v>103</v>
      </c>
      <c r="F25" s="76" t="s">
        <v>103</v>
      </c>
      <c r="G25" s="76" t="s">
        <v>103</v>
      </c>
      <c r="H25" s="76" t="s">
        <v>103</v>
      </c>
      <c r="I25" s="76" t="s">
        <v>103</v>
      </c>
      <c r="J25" s="76" t="s">
        <v>103</v>
      </c>
      <c r="K25" s="76" t="s">
        <v>103</v>
      </c>
      <c r="L25" s="76" t="s">
        <v>103</v>
      </c>
      <c r="M25" s="76" t="s">
        <v>103</v>
      </c>
      <c r="N25" s="76" t="s">
        <v>103</v>
      </c>
      <c r="O25" s="76" t="s">
        <v>103</v>
      </c>
      <c r="P25" s="76" t="s">
        <v>103</v>
      </c>
      <c r="Q25" s="76" t="s">
        <v>103</v>
      </c>
      <c r="R25" s="76" t="s">
        <v>103</v>
      </c>
      <c r="S25" s="76" t="s">
        <v>103</v>
      </c>
      <c r="T25" s="76" t="s">
        <v>103</v>
      </c>
      <c r="U25" s="76" t="s">
        <v>103</v>
      </c>
      <c r="V25" s="76" t="s">
        <v>103</v>
      </c>
      <c r="W25" s="76" t="s">
        <v>103</v>
      </c>
      <c r="X25" s="76" t="s">
        <v>103</v>
      </c>
      <c r="Y25" s="76" t="s">
        <v>103</v>
      </c>
      <c r="Z25" s="76" t="s">
        <v>103</v>
      </c>
      <c r="AA25" s="76" t="s">
        <v>103</v>
      </c>
      <c r="AB25" s="76">
        <v>23</v>
      </c>
      <c r="AC25" s="76">
        <v>23</v>
      </c>
      <c r="AE25" s="77"/>
    </row>
    <row r="26" spans="1:31" x14ac:dyDescent="0.25">
      <c r="A26" s="72">
        <f t="shared" si="1"/>
        <v>0.61538461538461542</v>
      </c>
      <c r="B26" s="73">
        <f t="shared" si="0"/>
        <v>2</v>
      </c>
      <c r="C26" s="46" t="str">
        <f>'Decision Analysis - Advanced'!B25</f>
        <v>Criterium 24</v>
      </c>
      <c r="D26" s="74">
        <v>24</v>
      </c>
      <c r="E26" s="75" t="s">
        <v>103</v>
      </c>
      <c r="F26" s="76" t="s">
        <v>103</v>
      </c>
      <c r="G26" s="76" t="s">
        <v>103</v>
      </c>
      <c r="H26" s="76" t="s">
        <v>103</v>
      </c>
      <c r="I26" s="76" t="s">
        <v>103</v>
      </c>
      <c r="J26" s="76" t="s">
        <v>103</v>
      </c>
      <c r="K26" s="76" t="s">
        <v>103</v>
      </c>
      <c r="L26" s="76" t="s">
        <v>103</v>
      </c>
      <c r="M26" s="76" t="s">
        <v>103</v>
      </c>
      <c r="N26" s="76" t="s">
        <v>103</v>
      </c>
      <c r="O26" s="76" t="s">
        <v>103</v>
      </c>
      <c r="P26" s="76" t="s">
        <v>103</v>
      </c>
      <c r="Q26" s="76" t="s">
        <v>103</v>
      </c>
      <c r="R26" s="76" t="s">
        <v>103</v>
      </c>
      <c r="S26" s="76" t="s">
        <v>103</v>
      </c>
      <c r="T26" s="76" t="s">
        <v>103</v>
      </c>
      <c r="U26" s="76" t="s">
        <v>103</v>
      </c>
      <c r="V26" s="76" t="s">
        <v>103</v>
      </c>
      <c r="W26" s="76" t="s">
        <v>103</v>
      </c>
      <c r="X26" s="76" t="s">
        <v>103</v>
      </c>
      <c r="Y26" s="76" t="s">
        <v>103</v>
      </c>
      <c r="Z26" s="76" t="s">
        <v>103</v>
      </c>
      <c r="AA26" s="76" t="s">
        <v>103</v>
      </c>
      <c r="AB26" s="76" t="s">
        <v>103</v>
      </c>
      <c r="AC26" s="76">
        <v>24</v>
      </c>
    </row>
    <row r="27" spans="1:31" ht="15.75" thickBot="1" x14ac:dyDescent="0.3">
      <c r="A27" s="72">
        <f t="shared" si="1"/>
        <v>0.30769230769230771</v>
      </c>
      <c r="B27" s="73">
        <f t="shared" si="0"/>
        <v>1</v>
      </c>
      <c r="C27" s="46" t="str">
        <f>'Decision Analysis - Advanced'!B26</f>
        <v>Criterium 25</v>
      </c>
      <c r="D27" s="78">
        <v>25</v>
      </c>
      <c r="E27" s="75" t="s">
        <v>103</v>
      </c>
      <c r="F27" s="76" t="s">
        <v>103</v>
      </c>
      <c r="G27" s="76" t="s">
        <v>103</v>
      </c>
      <c r="H27" s="76" t="s">
        <v>103</v>
      </c>
      <c r="I27" s="76" t="s">
        <v>103</v>
      </c>
      <c r="J27" s="76" t="s">
        <v>103</v>
      </c>
      <c r="K27" s="76" t="s">
        <v>103</v>
      </c>
      <c r="L27" s="76" t="s">
        <v>103</v>
      </c>
      <c r="M27" s="76" t="s">
        <v>103</v>
      </c>
      <c r="N27" s="76" t="s">
        <v>103</v>
      </c>
      <c r="O27" s="76" t="s">
        <v>103</v>
      </c>
      <c r="P27" s="76" t="s">
        <v>103</v>
      </c>
      <c r="Q27" s="76" t="s">
        <v>103</v>
      </c>
      <c r="R27" s="76" t="s">
        <v>103</v>
      </c>
      <c r="S27" s="76" t="s">
        <v>103</v>
      </c>
      <c r="T27" s="76" t="s">
        <v>103</v>
      </c>
      <c r="U27" s="76" t="s">
        <v>103</v>
      </c>
      <c r="V27" s="76" t="s">
        <v>103</v>
      </c>
      <c r="W27" s="76" t="s">
        <v>103</v>
      </c>
      <c r="X27" s="76" t="s">
        <v>103</v>
      </c>
      <c r="Y27" s="76" t="s">
        <v>103</v>
      </c>
      <c r="Z27" s="76" t="s">
        <v>103</v>
      </c>
      <c r="AA27" s="76" t="s">
        <v>103</v>
      </c>
      <c r="AB27" s="76" t="s">
        <v>103</v>
      </c>
      <c r="AC27" s="76" t="s">
        <v>103</v>
      </c>
    </row>
    <row r="30" spans="1:31" x14ac:dyDescent="0.25">
      <c r="E30" s="2" t="s">
        <v>104</v>
      </c>
    </row>
    <row r="31" spans="1:31" x14ac:dyDescent="0.25">
      <c r="E31" s="2" t="s">
        <v>105</v>
      </c>
    </row>
  </sheetData>
  <conditionalFormatting sqref="A3:A27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List of Criteria</vt:lpstr>
      <vt:lpstr>Decision Analysis - Simple</vt:lpstr>
      <vt:lpstr>Decision Analysis - Advanced</vt:lpstr>
      <vt:lpstr>Advanced Weight Calculation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Kosten</dc:creator>
  <cp:keywords/>
  <dc:description/>
  <cp:lastModifiedBy>Yu-Huan Theresa Liao</cp:lastModifiedBy>
  <cp:revision/>
  <dcterms:created xsi:type="dcterms:W3CDTF">2019-07-20T07:36:30Z</dcterms:created>
  <dcterms:modified xsi:type="dcterms:W3CDTF">2023-10-13T16:36:19Z</dcterms:modified>
  <cp:category/>
  <cp:contentStatus/>
</cp:coreProperties>
</file>